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0"/>
  </bookViews>
  <sheets>
    <sheet name="Sheet1" sheetId="1" r:id="rId1"/>
    <sheet name="PC4 Calc" sheetId="2" r:id="rId2"/>
    <sheet name="WG13 Calc" sheetId="3" r:id="rId3"/>
    <sheet name="CC3 Calc" sheetId="4" r:id="rId4"/>
    <sheet name="CC2 Calc" sheetId="5" r:id="rId5"/>
    <sheet name="CC1 Calc" sheetId="6" r:id="rId6"/>
    <sheet name="IC4 Calc" sheetId="7" r:id="rId7"/>
  </sheets>
  <externalReferences>
    <externalReference r:id="rId10"/>
  </externalReferences>
  <definedNames/>
  <calcPr fullCalcOnLoad="1"/>
</workbook>
</file>

<file path=xl/comments1.xml><?xml version="1.0" encoding="utf-8"?>
<comments xmlns="http://schemas.openxmlformats.org/spreadsheetml/2006/main">
  <authors>
    <author>Microsoft Office User</author>
  </authors>
  <commentList>
    <comment ref="D1" authorId="0">
      <text>
        <r>
          <rPr>
            <b/>
            <sz val="10"/>
            <rFont val="Calibri"/>
            <family val="2"/>
          </rPr>
          <t>Enter the year from when this will be measured</t>
        </r>
      </text>
    </comment>
    <comment ref="E1"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<sst xmlns="http://schemas.openxmlformats.org/spreadsheetml/2006/main" count="316" uniqueCount="256">
  <si>
    <t>WG13</t>
  </si>
  <si>
    <t>Percentage change in the value of properties in Integration Zones</t>
  </si>
  <si>
    <t>Hectares approved for future development outside the 2015 urban edge as a percentage of Hectares allocated for future development as defined by the 2015 MSDF</t>
  </si>
  <si>
    <t>Number of land use applications processed in integration zones as a percentage of the total number of land use applications submitted city-wide</t>
  </si>
  <si>
    <t>Number of building plan applications processed in integration zones as a percentage of the total number of building plan applications city-wide</t>
  </si>
  <si>
    <t>New subsidised units developed in Brownfields developments as a percentage of all new subsidised units city-wide</t>
  </si>
  <si>
    <t>Gross residential unit density per hectare within integration zones</t>
  </si>
  <si>
    <t>Ratio of housing types in integration zones</t>
  </si>
  <si>
    <t>Ratio of housing tenure status in integration zones</t>
  </si>
  <si>
    <t>Ratio of land use types (residential, commercial, retail, industrial)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</si>
  <si>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</si>
  <si>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</si>
  <si>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Percentage share of household income spent on transport costs for different household income quintiles city-wide</t>
  </si>
  <si>
    <t>Capital expenditure on integrated public transport networks as a percentage of the municipal capital expenditure</t>
  </si>
  <si>
    <t>% learners travelling for longer than 30 minutes to an education institution</t>
  </si>
  <si>
    <t>% of workers travelling for longer than 30 minutes to their place of work</t>
  </si>
  <si>
    <t>Commercial and industrial rateable value within integration zone for a single metro as a % of overall commercial and industrial rateable value for that same metro.</t>
  </si>
  <si>
    <t>CC1</t>
  </si>
  <si>
    <t>CC2</t>
  </si>
  <si>
    <t>CC3</t>
  </si>
  <si>
    <t>IC1</t>
  </si>
  <si>
    <t>IC2</t>
  </si>
  <si>
    <t>IC3</t>
  </si>
  <si>
    <t>IC4</t>
  </si>
  <si>
    <t>IC5</t>
  </si>
  <si>
    <t>IC6</t>
  </si>
  <si>
    <t>IC7</t>
  </si>
  <si>
    <t>IC8</t>
  </si>
  <si>
    <t>IC9</t>
  </si>
  <si>
    <t>IC11a</t>
  </si>
  <si>
    <t>IC11b</t>
  </si>
  <si>
    <t>PC4</t>
  </si>
  <si>
    <t>CODE</t>
  </si>
  <si>
    <t>INDICATOR</t>
  </si>
  <si>
    <t>CATEGORY</t>
  </si>
  <si>
    <t>CITY</t>
  </si>
  <si>
    <t>NATIONAL</t>
  </si>
  <si>
    <t>Baseline year</t>
  </si>
  <si>
    <t>Baseline value</t>
  </si>
  <si>
    <t>2001/02</t>
  </si>
  <si>
    <t>2011/12</t>
  </si>
  <si>
    <t>16/17</t>
  </si>
  <si>
    <t>17/18 target</t>
  </si>
  <si>
    <t>18/19 target</t>
  </si>
  <si>
    <t>19/20 target</t>
  </si>
  <si>
    <t>20/21 target</t>
  </si>
  <si>
    <t>City Contact person</t>
  </si>
  <si>
    <t>Contact number</t>
  </si>
  <si>
    <t>Email</t>
  </si>
  <si>
    <t>Notes</t>
  </si>
  <si>
    <t>dylanw@joburg.org.za</t>
  </si>
  <si>
    <t>Dylan Weakley</t>
  </si>
  <si>
    <t>no data</t>
  </si>
  <si>
    <t>Date</t>
  </si>
  <si>
    <t>Days</t>
  </si>
  <si>
    <t>Months</t>
  </si>
  <si>
    <t>Years</t>
  </si>
  <si>
    <t>Start</t>
  </si>
  <si>
    <t>Current</t>
  </si>
  <si>
    <t>per day</t>
  </si>
  <si>
    <t>per month</t>
  </si>
  <si>
    <t>per year</t>
  </si>
  <si>
    <t>Including Mining belt</t>
  </si>
  <si>
    <t>Excluding mining belt</t>
  </si>
  <si>
    <t>Price (m2)</t>
  </si>
  <si>
    <t>11.45% p/a</t>
  </si>
  <si>
    <t>011 407 6965</t>
  </si>
  <si>
    <t>2007/08</t>
  </si>
  <si>
    <t>Total</t>
  </si>
  <si>
    <t>In Tr Zone</t>
  </si>
  <si>
    <t>%</t>
  </si>
  <si>
    <t>This includes, using shapes from the SDF 2040, all blue priority transformation areas, including the mining belt. Data is from the Building Application System, and the data is only available from 2007. The analysis includes all building applications processed, whether they were approved or not. Note that for 2016/17, not all of the data has been extracted as yet, and is only the first half of the financial year (to 31 Jan 2017).</t>
  </si>
  <si>
    <t>14.77 households per ha (1477 per km2)</t>
  </si>
  <si>
    <t>20.1 households per ha (2010 per km2)</t>
  </si>
  <si>
    <t>21.22 households per ha (2122 per km2)</t>
  </si>
  <si>
    <t>25 households per ha</t>
  </si>
  <si>
    <t>This includes, using shapes from the SDF 2040, Soweto Blue Zone, Corridors of Freedom (Louis Botha, Turffontein and Empire-Perth), Inner City, Sandton Node, Randburg Node, Randburg-OR Tambo Corridor (excluding Sandton and Randburg). It uses Census household data obtained from quanec at the Sub Place Level, apportioned to the SDF shapes. If the Mining belt is included, it brings the households per ha down to 9.39, 12.97 and 15.13 for the three census years. Data here is limited because of the census data</t>
  </si>
  <si>
    <t>2016/17</t>
  </si>
  <si>
    <t>This includes (for integration zone), using shapes from the SDF 2040, Soweto Blue Zone, Corridors of Freedom (Louis Botha, Turffontein and Empire-Perth), Inner City, Sandton Node, Randburg Node, Randburg-OR Tambo Corridor (excluding Sandton and Randburg). It uses Census household data 2011 obtained from quanec at the Sub Place Level, apportioned to the SDF shapes. It includes Rea Vaya stations, Phase A, B and C (although phase C is still under construction), Prasa Stations and Gautrain Stations. If the Mining belt is included, it brings the percentage down to 40.5%.</t>
  </si>
  <si>
    <t>Citywide</t>
  </si>
  <si>
    <t>Transformation Zones</t>
  </si>
  <si>
    <t>Citywide area</t>
  </si>
  <si>
    <t>Transformation area</t>
  </si>
  <si>
    <t>We must ask housing for this data</t>
  </si>
  <si>
    <t>Data unavailable</t>
  </si>
  <si>
    <t>This includes, using shapes from the SDF 2040, all blue priority transformation areas, including the mining belt. The data used was from the Town Planning Application system, including all application types. It is worth noting that while the percentage may seem low, the blue priority areas used (from the SDF) make up 14.8% of the area in the city, and excluding the mining belt (where only 2.4% of all applications have taken place over the last 10 years)  the area is only 8.32% of the CoJ area. This means that there is a significant concentration of development applications within the Transformation Zone.</t>
  </si>
  <si>
    <t>Application area outside UDB</t>
  </si>
  <si>
    <t>Developable Area in CoJ</t>
  </si>
  <si>
    <t>Ratio 1</t>
  </si>
  <si>
    <t>Ratio 2</t>
  </si>
  <si>
    <t>Application Area In whole City</t>
  </si>
  <si>
    <t>outside UDB</t>
  </si>
  <si>
    <t>Rest of City</t>
  </si>
  <si>
    <t>Ratio A: 0.56%
Ratio B: 0.004%</t>
  </si>
  <si>
    <t>Ratio A: 2.02%
Ratio B: 0.01%</t>
  </si>
  <si>
    <t>Ratio A: 0.01%
Ratio B: 0.001%</t>
  </si>
  <si>
    <t>12 407 6965</t>
  </si>
  <si>
    <t>Fully owned</t>
  </si>
  <si>
    <t>Partly Owned</t>
  </si>
  <si>
    <t>Rented</t>
  </si>
  <si>
    <t>Other</t>
  </si>
  <si>
    <t>73552 : 37467 : 141400 : 43377</t>
  </si>
  <si>
    <t>85981 : 33665 : 179818 : 70085</t>
  </si>
  <si>
    <t>Here, Census 2001 and 2011 data was used, and joined to the shapes from the Blue Zone, SDF, including the Mining belt. The join was done using "union" in arcmap, with percentage overlaps of wards and the transformation zone. Only two years are given, as the community survey 2016 is not available as yet.</t>
  </si>
  <si>
    <t>W_num</t>
  </si>
  <si>
    <t>W_nam</t>
  </si>
  <si>
    <t>01_1</t>
  </si>
  <si>
    <t>01_2</t>
  </si>
  <si>
    <t>01_3</t>
  </si>
  <si>
    <t>01_4</t>
  </si>
  <si>
    <t>11_1</t>
  </si>
  <si>
    <t>11_2</t>
  </si>
  <si>
    <t>11_3</t>
  </si>
  <si>
    <t>11_4</t>
  </si>
  <si>
    <t>TR_Z_%</t>
  </si>
  <si>
    <t xml:space="preserve"> Ward 1</t>
  </si>
  <si>
    <t xml:space="preserve"> Ward 2</t>
  </si>
  <si>
    <t xml:space="preserve"> Ward 3</t>
  </si>
  <si>
    <t xml:space="preserve"> Ward 4</t>
  </si>
  <si>
    <t xml:space="preserve"> Ward 5</t>
  </si>
  <si>
    <t xml:space="preserve"> Ward 6</t>
  </si>
  <si>
    <t xml:space="preserve"> Ward 7</t>
  </si>
  <si>
    <t xml:space="preserve"> Ward 8</t>
  </si>
  <si>
    <t xml:space="preserve"> Ward 9</t>
  </si>
  <si>
    <t xml:space="preserve"> Ward 10</t>
  </si>
  <si>
    <t xml:space="preserve"> Ward 11</t>
  </si>
  <si>
    <t xml:space="preserve"> Ward 12</t>
  </si>
  <si>
    <t xml:space="preserve"> Ward 13</t>
  </si>
  <si>
    <t xml:space="preserve"> Ward 14</t>
  </si>
  <si>
    <t xml:space="preserve"> Ward 15</t>
  </si>
  <si>
    <t xml:space="preserve"> Ward 16</t>
  </si>
  <si>
    <t xml:space="preserve"> Ward 17</t>
  </si>
  <si>
    <t xml:space="preserve"> Ward 18</t>
  </si>
  <si>
    <t xml:space="preserve"> Ward 19</t>
  </si>
  <si>
    <t xml:space="preserve"> Ward 20</t>
  </si>
  <si>
    <t xml:space="preserve"> Ward 21</t>
  </si>
  <si>
    <t xml:space="preserve"> Ward 22</t>
  </si>
  <si>
    <t xml:space="preserve"> Ward 23</t>
  </si>
  <si>
    <t xml:space="preserve"> Ward 24</t>
  </si>
  <si>
    <t xml:space="preserve"> Ward 25</t>
  </si>
  <si>
    <t xml:space="preserve"> Ward 26</t>
  </si>
  <si>
    <t xml:space="preserve"> Ward 27</t>
  </si>
  <si>
    <t xml:space="preserve"> Ward 28</t>
  </si>
  <si>
    <t xml:space="preserve"> Ward 29</t>
  </si>
  <si>
    <t xml:space="preserve"> Ward 30</t>
  </si>
  <si>
    <t xml:space="preserve"> Ward 31</t>
  </si>
  <si>
    <t xml:space="preserve"> Ward 32</t>
  </si>
  <si>
    <t xml:space="preserve"> Ward 33</t>
  </si>
  <si>
    <t xml:space="preserve"> Ward 34</t>
  </si>
  <si>
    <t xml:space="preserve"> Ward 35</t>
  </si>
  <si>
    <t xml:space="preserve"> Ward 36</t>
  </si>
  <si>
    <t xml:space="preserve"> Ward 37</t>
  </si>
  <si>
    <t xml:space="preserve"> Ward 38</t>
  </si>
  <si>
    <t xml:space="preserve"> Ward 39</t>
  </si>
  <si>
    <t xml:space="preserve"> Ward 40</t>
  </si>
  <si>
    <t xml:space="preserve"> Ward 41</t>
  </si>
  <si>
    <t xml:space="preserve"> Ward 42</t>
  </si>
  <si>
    <t xml:space="preserve"> Ward 43</t>
  </si>
  <si>
    <t xml:space="preserve"> Ward 44</t>
  </si>
  <si>
    <t xml:space="preserve"> Ward 45</t>
  </si>
  <si>
    <t xml:space="preserve"> Ward 46</t>
  </si>
  <si>
    <t xml:space="preserve"> Ward 47</t>
  </si>
  <si>
    <t xml:space="preserve"> Ward 48</t>
  </si>
  <si>
    <t xml:space="preserve"> Ward 49</t>
  </si>
  <si>
    <t xml:space="preserve"> Ward 50</t>
  </si>
  <si>
    <t xml:space="preserve"> Ward 51</t>
  </si>
  <si>
    <t xml:space="preserve"> Ward 52</t>
  </si>
  <si>
    <t xml:space="preserve"> Ward 53</t>
  </si>
  <si>
    <t xml:space="preserve"> Ward 54</t>
  </si>
  <si>
    <t xml:space="preserve"> Ward 55</t>
  </si>
  <si>
    <t xml:space="preserve"> Ward 56</t>
  </si>
  <si>
    <t xml:space="preserve"> Ward 57</t>
  </si>
  <si>
    <t xml:space="preserve"> Ward 58</t>
  </si>
  <si>
    <t xml:space="preserve"> Ward 59</t>
  </si>
  <si>
    <t xml:space="preserve"> Ward 60</t>
  </si>
  <si>
    <t xml:space="preserve"> Ward 61</t>
  </si>
  <si>
    <t xml:space="preserve"> Ward 62</t>
  </si>
  <si>
    <t xml:space="preserve"> Ward 63</t>
  </si>
  <si>
    <t xml:space="preserve"> Ward 64</t>
  </si>
  <si>
    <t xml:space="preserve"> Ward 65</t>
  </si>
  <si>
    <t xml:space="preserve"> Ward 66</t>
  </si>
  <si>
    <t xml:space="preserve"> Ward 67</t>
  </si>
  <si>
    <t xml:space="preserve"> Ward 68</t>
  </si>
  <si>
    <t xml:space="preserve"> Ward 69</t>
  </si>
  <si>
    <t xml:space="preserve"> Ward 70</t>
  </si>
  <si>
    <t xml:space="preserve"> Ward 71</t>
  </si>
  <si>
    <t xml:space="preserve"> Ward 72</t>
  </si>
  <si>
    <t xml:space="preserve"> Ward 73</t>
  </si>
  <si>
    <t xml:space="preserve"> Ward 74</t>
  </si>
  <si>
    <t xml:space="preserve"> Ward 75</t>
  </si>
  <si>
    <t xml:space="preserve"> Ward 76</t>
  </si>
  <si>
    <t xml:space="preserve"> Ward 77</t>
  </si>
  <si>
    <t xml:space="preserve"> Ward 78</t>
  </si>
  <si>
    <t xml:space="preserve"> Ward 79</t>
  </si>
  <si>
    <t xml:space="preserve"> Ward 80</t>
  </si>
  <si>
    <t xml:space="preserve"> Ward 81</t>
  </si>
  <si>
    <t xml:space="preserve"> Ward 82</t>
  </si>
  <si>
    <t xml:space="preserve"> Ward 83</t>
  </si>
  <si>
    <t xml:space="preserve"> Ward 84</t>
  </si>
  <si>
    <t xml:space="preserve"> Ward 85</t>
  </si>
  <si>
    <t xml:space="preserve"> Ward 86</t>
  </si>
  <si>
    <t xml:space="preserve"> Ward 87</t>
  </si>
  <si>
    <t xml:space="preserve"> Ward 88</t>
  </si>
  <si>
    <t xml:space="preserve"> Ward 89</t>
  </si>
  <si>
    <t xml:space="preserve"> Ward 90</t>
  </si>
  <si>
    <t xml:space="preserve"> Ward 91</t>
  </si>
  <si>
    <t xml:space="preserve"> Ward 92</t>
  </si>
  <si>
    <t xml:space="preserve"> Ward 93</t>
  </si>
  <si>
    <t xml:space="preserve"> Ward 94</t>
  </si>
  <si>
    <t xml:space="preserve"> Ward 95</t>
  </si>
  <si>
    <t xml:space="preserve"> Ward 96</t>
  </si>
  <si>
    <t xml:space="preserve"> Ward 97</t>
  </si>
  <si>
    <t xml:space="preserve"> Ward 98</t>
  </si>
  <si>
    <t xml:space="preserve"> Ward 99</t>
  </si>
  <si>
    <t xml:space="preserve"> Ward 100</t>
  </si>
  <si>
    <t xml:space="preserve"> Ward 101</t>
  </si>
  <si>
    <t xml:space="preserve"> Ward 102</t>
  </si>
  <si>
    <t xml:space="preserve"> Ward 103</t>
  </si>
  <si>
    <t xml:space="preserve"> Ward 104</t>
  </si>
  <si>
    <t xml:space="preserve"> Ward 105</t>
  </si>
  <si>
    <t xml:space="preserve"> Ward 106</t>
  </si>
  <si>
    <t xml:space="preserve"> Ward 107</t>
  </si>
  <si>
    <t xml:space="preserve"> Ward 108</t>
  </si>
  <si>
    <t xml:space="preserve"> Ward 109</t>
  </si>
  <si>
    <t xml:space="preserve"> Ward 110</t>
  </si>
  <si>
    <t xml:space="preserve"> Ward 111</t>
  </si>
  <si>
    <t xml:space="preserve"> Ward 112</t>
  </si>
  <si>
    <t xml:space="preserve"> Ward 113</t>
  </si>
  <si>
    <t xml:space="preserve"> Ward 114</t>
  </si>
  <si>
    <t xml:space="preserve"> Ward 115</t>
  </si>
  <si>
    <t xml:space="preserve"> Ward 116</t>
  </si>
  <si>
    <t xml:space="preserve"> Ward 117</t>
  </si>
  <si>
    <t xml:space="preserve"> Ward 118</t>
  </si>
  <si>
    <t xml:space="preserve"> Ward 119</t>
  </si>
  <si>
    <t xml:space="preserve"> Ward 120</t>
  </si>
  <si>
    <t xml:space="preserve"> Ward 121</t>
  </si>
  <si>
    <t xml:space="preserve"> Ward 122</t>
  </si>
  <si>
    <t xml:space="preserve"> Ward 123</t>
  </si>
  <si>
    <t xml:space="preserve"> Ward 124</t>
  </si>
  <si>
    <t xml:space="preserve"> Ward 125</t>
  </si>
  <si>
    <t xml:space="preserve"> Ward 126</t>
  </si>
  <si>
    <t xml:space="preserve"> Ward 127</t>
  </si>
  <si>
    <t xml:space="preserve"> Ward 128</t>
  </si>
  <si>
    <t xml:space="preserve"> Ward 129</t>
  </si>
  <si>
    <t xml:space="preserve"> Ward 130</t>
  </si>
  <si>
    <t>asdd</t>
  </si>
  <si>
    <t>asdasd</t>
  </si>
  <si>
    <t>This includes, using shapes from the SDF 2040, all blue priority transformation areas, including the mining belt. It uses property values from the City of Johannesburg valuation rolls from 2008-2013 and the following roll, 2013-2018. It uses the most recent value for each property in these rolls, with the 2013-2018 roll extracted in November 2017. All properties that intersect the transformation zone were included in the transformation zone calculations. To classify the data, the valuation "use" was used rather than zoning. This is in that zoning often doesn't reflect the actual use, or zonings such as "special" do not give a true inducation. The valuation uses group commercial and industrial together under "business and commercial"; "multiple purpose business"; and "sectional title business" and thus these were the categories used.</t>
  </si>
  <si>
    <t>Ratio %</t>
  </si>
  <si>
    <t>2008-2013 Roll</t>
  </si>
  <si>
    <t>2013-2018 Roll</t>
  </si>
  <si>
    <t>Industrial and Commercial Value City Wide</t>
  </si>
  <si>
    <t>Industrial and Commercial Value in Transformation Zones</t>
  </si>
  <si>
    <t>2008/09</t>
  </si>
  <si>
    <t>This includes, using shapes from the SDF 2040, all blue priority transformation areas, including the mining belt. It uses property values from the City of Johannesburg valuation rolls from 2008-2013 and the following roll, 2013-2018. It uses the most recent value for each property in these rolls, with the 2013-2018 roll extracted in November 2017. For the consolidation zones, the average value per square metre was calculated for each period, and then the growth between the two periods was calculated. This calculation uses only two values, 2008 and current (in 2013 values) and projects the values in-between and after using a straight line growth rate. Change was calculated from 2008 to 2013. Note that for each roll, they are in 2008 and 2013 prices respectively, as the data is captured. As only two values are available, all values for growth rate, per year, are assumed to be the same.</t>
  </si>
  <si>
    <t>For this, the Urban Development Boundary from the 2016 SDF was used (which is almost identical to the previous SDF, with one minor change (see last page of the SDF 2040). Data from the town planning application system (TAS) was used with only approved applications, and only new township establishments and rezonings included. Properties that are fully outside the UDB were used for the selection. Two calculations were done for each year. The first (Ratio A), is the area of approved applications outside the UDB / Area Approved in while city and the second (Ratio B): area approved outside UDB / Total area of CoJ excluding UDB.</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</si>
</sst>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00"/>
    <numFmt numFmtId="165" formatCode="0.000%"/>
    <numFmt numFmtId="166" formatCode="0.0"/>
    <numFmt numFmtId="167" formatCode="&quot;R&quot;#,##0"/>
  </numFmts>
  <fonts count="50">
    <font>
      <sz val="11"/>
      <color theme="1"/>
      <name val="Calibri"/>
      <family val="2"/>
    </font>
    <font>
      <sz val="11"/>
      <color indexed="8"/>
      <name val="Calibri"/>
      <family val="2"/>
    </font>
    <font>
      <b/>
      <sz val="11"/>
      <color indexed="8"/>
      <name val="Calibri"/>
      <family val="2"/>
    </font>
    <font>
      <b/>
      <sz val="10"/>
      <name val="Calibri"/>
      <family val="2"/>
    </font>
    <font>
      <sz val="8"/>
      <color indexed="8"/>
      <name val="Calibri"/>
      <family val="2"/>
    </font>
    <font>
      <u val="single"/>
      <sz val="11"/>
      <color indexed="12"/>
      <name val="Calibri"/>
      <family val="2"/>
    </font>
    <font>
      <b/>
      <sz val="11"/>
      <color indexed="63"/>
      <name val="Calibri"/>
      <family val="2"/>
    </font>
    <font>
      <sz val="10"/>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Calibri"/>
      <family val="0"/>
    </font>
    <font>
      <sz val="9"/>
      <color indexed="63"/>
      <name val="Calibri"/>
      <family val="0"/>
    </font>
    <font>
      <b/>
      <sz val="18"/>
      <color indexed="23"/>
      <name val="Calibri"/>
      <family val="0"/>
    </font>
    <font>
      <sz val="10"/>
      <color indexed="8"/>
      <name val="Calibri"/>
      <family val="0"/>
    </font>
    <font>
      <sz val="14"/>
      <color indexed="63"/>
      <name val="Calibri"/>
      <family val="0"/>
    </font>
    <font>
      <sz val="9"/>
      <color indexed="9"/>
      <name val="Calibri"/>
      <family val="0"/>
    </font>
    <font>
      <b/>
      <sz val="15"/>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color rgb="FFABABAB"/>
      </top>
      <bottom/>
    </border>
    <border>
      <left style="thin">
        <color rgb="FFABABAB"/>
      </left>
      <right style="thin">
        <color rgb="FFABABAB"/>
      </right>
      <top style="thin">
        <color rgb="FFABABAB"/>
      </top>
      <bottom/>
    </border>
    <border>
      <left style="thin">
        <color rgb="FFABABAB"/>
      </left>
      <right style="thin">
        <color rgb="FFABABAB"/>
      </right>
      <top/>
      <bottom/>
    </border>
    <border>
      <left/>
      <right/>
      <top style="thin">
        <color theme="4" tint="0.3999800086021423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7" fillId="28" borderId="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7" fillId="0" borderId="0">
      <alignment/>
      <protection locked="0"/>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wrapText="1"/>
    </xf>
    <xf numFmtId="0" fontId="0" fillId="0" borderId="10" xfId="0" applyBorder="1" applyAlignment="1">
      <alignment vertical="top" wrapText="1"/>
    </xf>
    <xf numFmtId="0" fontId="0" fillId="0" borderId="10" xfId="0" applyBorder="1" applyAlignment="1">
      <alignment wrapText="1"/>
    </xf>
    <xf numFmtId="0" fontId="0" fillId="0" borderId="11" xfId="0" applyBorder="1" applyAlignment="1">
      <alignment vertical="top" wrapText="1"/>
    </xf>
    <xf numFmtId="0" fontId="0" fillId="0" borderId="11" xfId="0" applyBorder="1" applyAlignment="1">
      <alignment wrapText="1"/>
    </xf>
    <xf numFmtId="0" fontId="45" fillId="0" borderId="12" xfId="0" applyFont="1" applyBorder="1" applyAlignment="1">
      <alignment horizontal="center" wrapText="1"/>
    </xf>
    <xf numFmtId="0" fontId="45" fillId="0" borderId="13" xfId="0" applyFont="1" applyBorder="1" applyAlignment="1">
      <alignment wrapText="1"/>
    </xf>
    <xf numFmtId="0" fontId="45" fillId="0" borderId="13" xfId="0" applyFont="1" applyBorder="1" applyAlignment="1">
      <alignment horizontal="center" wrapText="1"/>
    </xf>
    <xf numFmtId="0" fontId="45" fillId="0" borderId="14" xfId="0" applyFont="1" applyBorder="1" applyAlignment="1">
      <alignment horizontal="center" wrapText="1"/>
    </xf>
    <xf numFmtId="0" fontId="0" fillId="0" borderId="0" xfId="0" applyBorder="1" applyAlignment="1">
      <alignment wrapText="1"/>
    </xf>
    <xf numFmtId="0" fontId="47" fillId="0" borderId="0" xfId="0" applyFont="1" applyAlignment="1">
      <alignment wrapText="1"/>
    </xf>
    <xf numFmtId="15"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164" fontId="0" fillId="34" borderId="0" xfId="0" applyNumberFormat="1" applyFill="1" applyAlignment="1">
      <alignment/>
    </xf>
    <xf numFmtId="2" fontId="0" fillId="0" borderId="0" xfId="0" applyNumberFormat="1" applyAlignment="1">
      <alignment/>
    </xf>
    <xf numFmtId="10" fontId="0" fillId="0" borderId="11" xfId="0" applyNumberFormat="1" applyBorder="1" applyAlignment="1">
      <alignment wrapText="1"/>
    </xf>
    <xf numFmtId="0" fontId="39" fillId="0" borderId="11" xfId="53" applyBorder="1" applyAlignment="1">
      <alignment wrapText="1"/>
    </xf>
    <xf numFmtId="0" fontId="0" fillId="0" borderId="15" xfId="0" applyBorder="1" applyAlignment="1">
      <alignment wrapText="1"/>
    </xf>
    <xf numFmtId="49" fontId="0" fillId="0" borderId="11" xfId="0" applyNumberFormat="1" applyBorder="1" applyAlignment="1">
      <alignment wrapText="1"/>
    </xf>
    <xf numFmtId="10" fontId="0" fillId="0" borderId="10" xfId="0" applyNumberFormat="1" applyBorder="1" applyAlignment="1">
      <alignment wrapText="1"/>
    </xf>
    <xf numFmtId="9" fontId="0" fillId="0" borderId="10" xfId="0" applyNumberFormat="1" applyBorder="1" applyAlignment="1">
      <alignment wrapText="1"/>
    </xf>
    <xf numFmtId="0" fontId="0" fillId="35" borderId="15" xfId="0" applyFill="1" applyBorder="1" applyAlignment="1">
      <alignment wrapText="1"/>
    </xf>
    <xf numFmtId="0" fontId="0" fillId="22" borderId="11" xfId="0" applyFill="1" applyBorder="1" applyAlignment="1">
      <alignment horizontal="center" wrapText="1"/>
    </xf>
    <xf numFmtId="0" fontId="0" fillId="22" borderId="10" xfId="0" applyFill="1" applyBorder="1" applyAlignment="1">
      <alignment horizontal="center" wrapText="1"/>
    </xf>
    <xf numFmtId="0" fontId="0" fillId="35" borderId="10" xfId="0" applyFill="1" applyBorder="1" applyAlignment="1">
      <alignment horizontal="center" wrapText="1"/>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NumberFormat="1" applyBorder="1" applyAlignment="1">
      <alignment/>
    </xf>
    <xf numFmtId="10" fontId="48" fillId="0" borderId="0" xfId="0" applyNumberFormat="1" applyFont="1" applyAlignment="1">
      <alignment horizontal="right" vertical="center"/>
    </xf>
    <xf numFmtId="165" fontId="0" fillId="0" borderId="0" xfId="0" applyNumberFormat="1" applyAlignment="1">
      <alignment/>
    </xf>
    <xf numFmtId="0" fontId="7" fillId="0" borderId="0" xfId="57">
      <alignment/>
      <protection locked="0"/>
    </xf>
    <xf numFmtId="0" fontId="7" fillId="28" borderId="0" xfId="41">
      <alignment/>
      <protection locked="0"/>
    </xf>
    <xf numFmtId="2" fontId="7" fillId="0" borderId="0" xfId="57" applyNumberFormat="1">
      <alignment/>
      <protection locked="0"/>
    </xf>
    <xf numFmtId="0" fontId="43" fillId="27" borderId="8" xfId="59" applyAlignment="1" applyProtection="1">
      <alignment/>
      <protection locked="0"/>
    </xf>
    <xf numFmtId="166" fontId="7" fillId="0" borderId="0" xfId="57" applyNumberFormat="1">
      <alignment/>
      <protection locked="0"/>
    </xf>
    <xf numFmtId="0" fontId="7" fillId="0" borderId="0" xfId="57" applyFont="1">
      <alignment/>
      <protection locked="0"/>
    </xf>
    <xf numFmtId="0" fontId="8" fillId="0" borderId="0" xfId="57" applyFont="1">
      <alignment/>
      <protection locked="0"/>
    </xf>
    <xf numFmtId="3" fontId="8" fillId="0" borderId="0" xfId="57" applyNumberFormat="1" applyFont="1">
      <alignment/>
      <protection locked="0"/>
    </xf>
    <xf numFmtId="167" fontId="0" fillId="0" borderId="0" xfId="0" applyNumberFormat="1" applyAlignment="1">
      <alignment/>
    </xf>
    <xf numFmtId="0" fontId="45" fillId="36" borderId="19" xfId="0" applyNumberFormat="1" applyFont="1" applyFill="1" applyBorder="1" applyAlignment="1">
      <alignment/>
    </xf>
    <xf numFmtId="0" fontId="0" fillId="37" borderId="10" xfId="0" applyFill="1" applyBorder="1" applyAlignment="1">
      <alignment horizontal="center" wrapText="1"/>
    </xf>
    <xf numFmtId="0" fontId="0" fillId="37" borderId="10"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808080"/>
                </a:solidFill>
                <a:latin typeface="Calibri"/>
                <a:ea typeface="Calibri"/>
                <a:cs typeface="Calibri"/>
              </a:rPr>
              <a:t>Rateable Value</a:t>
            </a:r>
          </a:p>
        </c:rich>
      </c:tx>
      <c:layout>
        <c:manualLayout>
          <c:xMode val="factor"/>
          <c:yMode val="factor"/>
          <c:x val="-0.002"/>
          <c:y val="-0.0095"/>
        </c:manualLayout>
      </c:layout>
      <c:spPr>
        <a:noFill/>
        <a:ln w="3175">
          <a:noFill/>
        </a:ln>
      </c:spPr>
    </c:title>
    <c:plotArea>
      <c:layout>
        <c:manualLayout>
          <c:xMode val="edge"/>
          <c:yMode val="edge"/>
          <c:x val="0.0035"/>
          <c:y val="0.12375"/>
          <c:w val="0.986"/>
          <c:h val="0.64725"/>
        </c:manualLayout>
      </c:layout>
      <c:barChart>
        <c:barDir val="col"/>
        <c:grouping val="clustered"/>
        <c:varyColors val="0"/>
        <c:ser>
          <c:idx val="0"/>
          <c:order val="0"/>
          <c:tx>
            <c:strRef>
              <c:f>'PC4 Calc'!$B$2</c:f>
              <c:strCache>
                <c:ptCount val="1"/>
                <c:pt idx="0">
                  <c:v>Industrial and Commercial Value City Wide</c:v>
                </c:pt>
              </c:strCache>
            </c:strRef>
          </c:tx>
          <c:spPr>
            <a:pattFill prst="narHorz">
              <a:fgClr>
                <a:srgbClr val="4F81BD"/>
              </a:fgClr>
              <a:bgClr>
                <a:srgbClr val="DCE6F2"/>
              </a:bgClr>
            </a:pattFill>
            <a:ln w="3175">
              <a:noFill/>
            </a:ln>
          </c:spPr>
          <c:invertIfNegative val="0"/>
          <c:extLst>
            <c:ext xmlns:c14="http://schemas.microsoft.com/office/drawing/2007/8/2/chart" uri="{6F2FDCE9-48DA-4B69-8628-5D25D57E5C99}">
              <c14:invertSolidFillFmt>
                <c14:spPr>
                  <a:solidFill>
                    <a:srgbClr val="DCE6F2"/>
                  </a:solidFill>
                </c14:spPr>
              </c14:invertSolidFillFmt>
            </c:ext>
          </c:extLst>
          <c:cat>
            <c:strRef>
              <c:f>'PC4 Calc'!$A$3:$A$4</c:f>
              <c:strCache/>
            </c:strRef>
          </c:cat>
          <c:val>
            <c:numRef>
              <c:f>'PC4 Calc'!$B$3:$B$4</c:f>
              <c:numCache/>
            </c:numRef>
          </c:val>
        </c:ser>
        <c:ser>
          <c:idx val="1"/>
          <c:order val="1"/>
          <c:tx>
            <c:strRef>
              <c:f>'PC4 Calc'!$C$2</c:f>
              <c:strCache>
                <c:ptCount val="1"/>
                <c:pt idx="0">
                  <c:v>Industrial and Commercial Value in Transformation Zones</c:v>
                </c:pt>
              </c:strCache>
            </c:strRef>
          </c:tx>
          <c:spPr>
            <a:pattFill prst="narHorz">
              <a:fgClr>
                <a:srgbClr val="C0504D"/>
              </a:fgClr>
              <a:bgClr>
                <a:srgbClr val="F2DCDB"/>
              </a:bgClr>
            </a:pattFill>
            <a:ln w="3175">
              <a:noFill/>
            </a:ln>
          </c:spPr>
          <c:invertIfNegative val="0"/>
          <c:extLst>
            <c:ext xmlns:c14="http://schemas.microsoft.com/office/drawing/2007/8/2/chart" uri="{6F2FDCE9-48DA-4B69-8628-5D25D57E5C99}">
              <c14:invertSolidFillFmt>
                <c14:spPr>
                  <a:solidFill>
                    <a:srgbClr val="F2DCDB"/>
                  </a:solidFill>
                </c14:spPr>
              </c14:invertSolidFillFmt>
            </c:ext>
          </c:extLst>
          <c:cat>
            <c:strRef>
              <c:f>'PC4 Calc'!$A$3:$A$4</c:f>
              <c:strCache/>
            </c:strRef>
          </c:cat>
          <c:val>
            <c:numRef>
              <c:f>'PC4 Calc'!$C$3:$C$4</c:f>
              <c:numCache/>
            </c:numRef>
          </c:val>
        </c:ser>
        <c:overlap val="-27"/>
        <c:gapWidth val="219"/>
        <c:axId val="17209639"/>
        <c:axId val="20669024"/>
      </c:barChart>
      <c:lineChart>
        <c:grouping val="standard"/>
        <c:varyColors val="0"/>
        <c:ser>
          <c:idx val="2"/>
          <c:order val="2"/>
          <c:tx>
            <c:strRef>
              <c:f>'PC4 Calc'!$D$2</c:f>
              <c:strCache>
                <c:ptCount val="1"/>
                <c:pt idx="0">
                  <c:v>Ratio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'PC4 Calc'!$A$3:$A$4</c:f>
              <c:strCache/>
            </c:strRef>
          </c:cat>
          <c:val>
            <c:numRef>
              <c:f>'PC4 Calc'!$D$3:$D$4</c:f>
              <c:numCache/>
            </c:numRef>
          </c:val>
          <c:smooth val="0"/>
        </c:ser>
        <c:axId val="51803489"/>
        <c:axId val="63578218"/>
      </c:lineChart>
      <c:catAx>
        <c:axId val="17209639"/>
        <c:scaling>
          <c:orientation val="minMax"/>
        </c:scaling>
        <c:axPos val="b"/>
        <c:delete val="0"/>
        <c:numFmt formatCode="General" sourceLinked="1"/>
        <c:majorTickMark val="none"/>
        <c:minorTickMark val="none"/>
        <c:tickLblPos val="nextTo"/>
        <c:spPr>
          <a:ln w="12700">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669024"/>
        <c:crosses val="autoZero"/>
        <c:auto val="1"/>
        <c:lblOffset val="100"/>
        <c:tickLblSkip val="1"/>
        <c:noMultiLvlLbl val="0"/>
      </c:catAx>
      <c:valAx>
        <c:axId val="206690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209639"/>
        <c:crossesAt val="1"/>
        <c:crossBetween val="between"/>
        <c:dispUnits/>
      </c:valAx>
      <c:catAx>
        <c:axId val="51803489"/>
        <c:scaling>
          <c:orientation val="minMax"/>
        </c:scaling>
        <c:axPos val="b"/>
        <c:delete val="1"/>
        <c:majorTickMark val="none"/>
        <c:minorTickMark val="none"/>
        <c:tickLblPos val="nextTo"/>
        <c:crossAx val="63578218"/>
        <c:crosses val="autoZero"/>
        <c:auto val="1"/>
        <c:lblOffset val="100"/>
        <c:tickLblSkip val="1"/>
        <c:noMultiLvlLbl val="0"/>
      </c:catAx>
      <c:valAx>
        <c:axId val="63578218"/>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803489"/>
        <c:crosses val="max"/>
        <c:crossBetween val="between"/>
        <c:dispUnits/>
      </c:valAx>
      <c:spPr>
        <a:noFill/>
        <a:ln>
          <a:noFill/>
        </a:ln>
      </c:spPr>
    </c:plotArea>
    <c:legend>
      <c:legendPos val="b"/>
      <c:layout>
        <c:manualLayout>
          <c:xMode val="edge"/>
          <c:yMode val="edge"/>
          <c:x val="0.1655"/>
          <c:y val="0.77775"/>
          <c:w val="0.6625"/>
          <c:h val="0.20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Building Applications in Transformation Zone</a:t>
            </a:r>
          </a:p>
        </c:rich>
      </c:tx>
      <c:layout>
        <c:manualLayout>
          <c:xMode val="factor"/>
          <c:yMode val="factor"/>
          <c:x val="-0.002"/>
          <c:y val="-0.01075"/>
        </c:manualLayout>
      </c:layout>
      <c:spPr>
        <a:noFill/>
        <a:ln w="3175">
          <a:noFill/>
        </a:ln>
      </c:spPr>
    </c:title>
    <c:plotArea>
      <c:layout>
        <c:manualLayout>
          <c:xMode val="edge"/>
          <c:yMode val="edge"/>
          <c:x val="0.0035"/>
          <c:y val="0.11975"/>
          <c:w val="0.97525"/>
          <c:h val="0.888"/>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'CC3 Calc'!$A$2:$A$11</c:f>
              <c:numCache/>
            </c:numRef>
          </c:xVal>
          <c:yVal>
            <c:numRef>
              <c:f>'CC3 Calc'!$G$2:$G$11</c:f>
              <c:numCache/>
            </c:numRef>
          </c:yVal>
          <c:smooth val="0"/>
        </c:ser>
        <c:axId val="35333051"/>
        <c:axId val="49562004"/>
      </c:scatterChart>
      <c:valAx>
        <c:axId val="3533305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9562004"/>
        <c:crosses val="autoZero"/>
        <c:crossBetween val="midCat"/>
        <c:dispUnits/>
      </c:valAx>
      <c:valAx>
        <c:axId val="495620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533305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FFFFFF"/>
                </a:solidFill>
                <a:latin typeface="Calibri"/>
                <a:ea typeface="Calibri"/>
                <a:cs typeface="Calibri"/>
              </a:rPr>
              <a:t>Planning Applications in Transformation Zone</a:t>
            </a:r>
          </a:p>
        </c:rich>
      </c:tx>
      <c:layout>
        <c:manualLayout>
          <c:xMode val="factor"/>
          <c:yMode val="factor"/>
          <c:x val="-0.002"/>
          <c:y val="-0.00925"/>
        </c:manualLayout>
      </c:layout>
      <c:spPr>
        <a:noFill/>
        <a:ln w="3175">
          <a:noFill/>
        </a:ln>
      </c:spPr>
    </c:title>
    <c:plotArea>
      <c:layout>
        <c:manualLayout>
          <c:xMode val="edge"/>
          <c:yMode val="edge"/>
          <c:x val="0.003"/>
          <c:y val="0.184"/>
          <c:w val="0.97825"/>
          <c:h val="0.823"/>
        </c:manualLayout>
      </c:layout>
      <c:scatterChart>
        <c:scatterStyle val="smoothMarker"/>
        <c:varyColors val="0"/>
        <c:ser>
          <c:idx val="0"/>
          <c:order val="0"/>
          <c:spPr>
            <a:ln w="25400">
              <a:solidFill>
                <a:srgbClr val="FFFFFF"/>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666699"/>
              </a:solidFill>
              <a:ln>
                <a:solidFill>
                  <a:srgbClr val="FFFFFF"/>
                </a:solidFill>
              </a:ln>
            </c:spPr>
          </c:marker>
          <c:xVal>
            <c:numRef>
              <c:f>'CC2 Calc'!$A$2:$A$12</c:f>
              <c:numCache/>
            </c:numRef>
          </c:xVal>
          <c:yVal>
            <c:numRef>
              <c:f>'CC2 Calc'!$E$2:$E$12</c:f>
              <c:numCache/>
            </c:numRef>
          </c:yVal>
          <c:smooth val="1"/>
        </c:ser>
        <c:axId val="43404853"/>
        <c:axId val="55099358"/>
      </c:scatterChart>
      <c:valAx>
        <c:axId val="4340485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55099358"/>
        <c:crosses val="autoZero"/>
        <c:crossBetween val="midCat"/>
        <c:dispUnits/>
      </c:valAx>
      <c:valAx>
        <c:axId val="55099358"/>
        <c:scaling>
          <c:orientation val="minMax"/>
          <c:min val="0.1"/>
        </c:scaling>
        <c:axPos val="l"/>
        <c:majorGridlines>
          <c:spPr>
            <a:ln w="3175">
              <a:solidFill>
                <a:srgbClr val="FFFFFF"/>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43404853"/>
        <c:crosses val="autoZero"/>
        <c:crossBetween val="midCat"/>
        <c:dispUnits/>
      </c:valAx>
      <c:spPr>
        <a:noFill/>
        <a:ln>
          <a:noFill/>
        </a:ln>
      </c:spPr>
    </c:plotArea>
    <c:plotVisOnly val="1"/>
    <c:dispBlanksAs val="gap"/>
    <c:showDLblsOverMax val="0"/>
  </c:chart>
  <c:spPr>
    <a:solidFill>
      <a:srgbClr val="4F81BD"/>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Tenure status in Transformation zone</a:t>
            </a:r>
          </a:p>
        </c:rich>
      </c:tx>
      <c:layout>
        <c:manualLayout>
          <c:xMode val="factor"/>
          <c:yMode val="factor"/>
          <c:x val="-0.002"/>
          <c:y val="-0.01075"/>
        </c:manualLayout>
      </c:layout>
      <c:spPr>
        <a:noFill/>
        <a:ln w="3175">
          <a:noFill/>
        </a:ln>
      </c:spPr>
    </c:title>
    <c:plotArea>
      <c:layout>
        <c:manualLayout>
          <c:xMode val="edge"/>
          <c:yMode val="edge"/>
          <c:x val="0.00575"/>
          <c:y val="0.11975"/>
          <c:w val="0.971"/>
          <c:h val="0.77875"/>
        </c:manualLayout>
      </c:layout>
      <c:barChart>
        <c:barDir val="col"/>
        <c:grouping val="clustered"/>
        <c:varyColors val="0"/>
        <c:ser>
          <c:idx val="0"/>
          <c:order val="0"/>
          <c:tx>
            <c:strRef>
              <c:f>'IC4 Calc'!$K$148</c:f>
              <c:strCache>
                <c:ptCount val="1"/>
                <c:pt idx="0">
                  <c:v>2001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Calc'!$L$147:$O$147</c:f>
              <c:strCache/>
            </c:strRef>
          </c:cat>
          <c:val>
            <c:numRef>
              <c:f>'IC4 Calc'!$L$148:$O$148</c:f>
              <c:numCache/>
            </c:numRef>
          </c:val>
        </c:ser>
        <c:ser>
          <c:idx val="1"/>
          <c:order val="1"/>
          <c:tx>
            <c:strRef>
              <c:f>'IC4 Calc'!$K$149</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Calc'!$L$147:$O$147</c:f>
              <c:strCache/>
            </c:strRef>
          </c:cat>
          <c:val>
            <c:numRef>
              <c:f>'IC4 Calc'!$L$149:$O$149</c:f>
              <c:numCache/>
            </c:numRef>
          </c:val>
        </c:ser>
        <c:overlap val="-27"/>
        <c:gapWidth val="219"/>
        <c:axId val="26132175"/>
        <c:axId val="33862984"/>
      </c:barChart>
      <c:catAx>
        <c:axId val="261321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862984"/>
        <c:crosses val="autoZero"/>
        <c:auto val="1"/>
        <c:lblOffset val="100"/>
        <c:tickLblSkip val="1"/>
        <c:noMultiLvlLbl val="0"/>
      </c:catAx>
      <c:valAx>
        <c:axId val="338629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132175"/>
        <c:crossesAt val="1"/>
        <c:crossBetween val="between"/>
        <c:dispUnits/>
      </c:valAx>
      <c:spPr>
        <a:noFill/>
        <a:ln>
          <a:noFill/>
        </a:ln>
      </c:spPr>
    </c:plotArea>
    <c:legend>
      <c:legendPos val="b"/>
      <c:layout>
        <c:manualLayout>
          <c:xMode val="edge"/>
          <c:yMode val="edge"/>
          <c:x val="0.40125"/>
          <c:y val="0.90325"/>
          <c:w val="0.193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Tenure Status in Whole City</a:t>
            </a:r>
          </a:p>
        </c:rich>
      </c:tx>
      <c:layout>
        <c:manualLayout>
          <c:xMode val="factor"/>
          <c:yMode val="factor"/>
          <c:x val="-0.002"/>
          <c:y val="-0.01075"/>
        </c:manualLayout>
      </c:layout>
      <c:spPr>
        <a:noFill/>
        <a:ln w="3175">
          <a:noFill/>
        </a:ln>
      </c:spPr>
    </c:title>
    <c:plotArea>
      <c:layout>
        <c:manualLayout>
          <c:xMode val="edge"/>
          <c:yMode val="edge"/>
          <c:x val="0.00575"/>
          <c:y val="0.11975"/>
          <c:w val="0.971"/>
          <c:h val="0.77875"/>
        </c:manualLayout>
      </c:layout>
      <c:barChart>
        <c:barDir val="col"/>
        <c:grouping val="clustered"/>
        <c:varyColors val="0"/>
        <c:ser>
          <c:idx val="0"/>
          <c:order val="0"/>
          <c:tx>
            <c:strRef>
              <c:f>'IC4 Calc'!$B$148</c:f>
              <c:strCache>
                <c:ptCount val="1"/>
                <c:pt idx="0">
                  <c:v>2001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Calc'!$C$147:$F$147</c:f>
              <c:strCache/>
            </c:strRef>
          </c:cat>
          <c:val>
            <c:numRef>
              <c:f>'IC4 Calc'!$C$148:$F$148</c:f>
              <c:numCache/>
            </c:numRef>
          </c:val>
        </c:ser>
        <c:ser>
          <c:idx val="1"/>
          <c:order val="1"/>
          <c:tx>
            <c:strRef>
              <c:f>'IC4 Calc'!$B$149</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'IC4 Calc'!$C$147:$F$147</c:f>
              <c:strCache/>
            </c:strRef>
          </c:cat>
          <c:val>
            <c:numRef>
              <c:f>'IC4 Calc'!$C$149:$F$149</c:f>
              <c:numCache/>
            </c:numRef>
          </c:val>
        </c:ser>
        <c:overlap val="-27"/>
        <c:gapWidth val="219"/>
        <c:axId val="36331401"/>
        <c:axId val="58547154"/>
      </c:barChart>
      <c:catAx>
        <c:axId val="363314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547154"/>
        <c:crosses val="autoZero"/>
        <c:auto val="1"/>
        <c:lblOffset val="100"/>
        <c:tickLblSkip val="1"/>
        <c:noMultiLvlLbl val="0"/>
      </c:catAx>
      <c:valAx>
        <c:axId val="585471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331401"/>
        <c:crossesAt val="1"/>
        <c:crossBetween val="between"/>
        <c:dispUnits/>
      </c:valAx>
      <c:spPr>
        <a:noFill/>
        <a:ln>
          <a:noFill/>
        </a:ln>
      </c:spPr>
    </c:plotArea>
    <c:legend>
      <c:legendPos val="b"/>
      <c:layout>
        <c:manualLayout>
          <c:xMode val="edge"/>
          <c:yMode val="edge"/>
          <c:x val="0.40125"/>
          <c:y val="0.90325"/>
          <c:w val="0.193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6</xdr:row>
      <xdr:rowOff>57150</xdr:rowOff>
    </xdr:from>
    <xdr:to>
      <xdr:col>10</xdr:col>
      <xdr:colOff>314325</xdr:colOff>
      <xdr:row>22</xdr:row>
      <xdr:rowOff>104775</xdr:rowOff>
    </xdr:to>
    <xdr:graphicFrame>
      <xdr:nvGraphicFramePr>
        <xdr:cNvPr id="1" name="Chart 3"/>
        <xdr:cNvGraphicFramePr/>
      </xdr:nvGraphicFramePr>
      <xdr:xfrm>
        <a:off x="4362450" y="1200150"/>
        <a:ext cx="457200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3</xdr:row>
      <xdr:rowOff>0</xdr:rowOff>
    </xdr:from>
    <xdr:to>
      <xdr:col>16</xdr:col>
      <xdr:colOff>171450</xdr:colOff>
      <xdr:row>17</xdr:row>
      <xdr:rowOff>76200</xdr:rowOff>
    </xdr:to>
    <xdr:graphicFrame>
      <xdr:nvGraphicFramePr>
        <xdr:cNvPr id="1" name="Chart 1"/>
        <xdr:cNvGraphicFramePr/>
      </xdr:nvGraphicFramePr>
      <xdr:xfrm>
        <a:off x="5429250" y="571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xdr:row>
      <xdr:rowOff>9525</xdr:rowOff>
    </xdr:from>
    <xdr:to>
      <xdr:col>13</xdr:col>
      <xdr:colOff>590550</xdr:colOff>
      <xdr:row>18</xdr:row>
      <xdr:rowOff>123825</xdr:rowOff>
    </xdr:to>
    <xdr:graphicFrame>
      <xdr:nvGraphicFramePr>
        <xdr:cNvPr id="1" name="Chart 1"/>
        <xdr:cNvGraphicFramePr/>
      </xdr:nvGraphicFramePr>
      <xdr:xfrm>
        <a:off x="4114800" y="390525"/>
        <a:ext cx="5162550" cy="3162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152</xdr:row>
      <xdr:rowOff>133350</xdr:rowOff>
    </xdr:from>
    <xdr:to>
      <xdr:col>15</xdr:col>
      <xdr:colOff>266700</xdr:colOff>
      <xdr:row>169</xdr:row>
      <xdr:rowOff>123825</xdr:rowOff>
    </xdr:to>
    <xdr:graphicFrame>
      <xdr:nvGraphicFramePr>
        <xdr:cNvPr id="1" name="Chart 1"/>
        <xdr:cNvGraphicFramePr/>
      </xdr:nvGraphicFramePr>
      <xdr:xfrm>
        <a:off x="6724650" y="24974550"/>
        <a:ext cx="4572000" cy="32289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152</xdr:row>
      <xdr:rowOff>19050</xdr:rowOff>
    </xdr:from>
    <xdr:to>
      <xdr:col>8</xdr:col>
      <xdr:colOff>133350</xdr:colOff>
      <xdr:row>169</xdr:row>
      <xdr:rowOff>9525</xdr:rowOff>
    </xdr:to>
    <xdr:graphicFrame>
      <xdr:nvGraphicFramePr>
        <xdr:cNvPr id="2" name="Chart 2"/>
        <xdr:cNvGraphicFramePr/>
      </xdr:nvGraphicFramePr>
      <xdr:xfrm>
        <a:off x="1038225" y="24860250"/>
        <a:ext cx="4572000" cy="3228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0102987\AppData\Local\Microsoft\Windows\Temporary%20Internet%20Files\Content.Outlook\WCGFRP13\Data\Tenure%20status%20households%202001%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 0"/>
      <sheetName val="2001"/>
      <sheetName val="2011"/>
      <sheetName val="Both years"/>
      <sheetName val="Both CoJ only"/>
      <sheetName val="Sheet6"/>
      <sheetName val="template_rse"/>
      <sheetName val="format"/>
    </sheetNames>
    <sheetDataSet>
      <sheetData sheetId="5">
        <row r="1">
          <cell r="A1" t="str">
            <v>WARD_ID</v>
          </cell>
          <cell r="B1" t="str">
            <v>PC_Overlap</v>
          </cell>
        </row>
        <row r="2">
          <cell r="A2">
            <v>79800001</v>
          </cell>
          <cell r="B2">
            <v>0</v>
          </cell>
        </row>
        <row r="3">
          <cell r="A3">
            <v>79800002</v>
          </cell>
          <cell r="B3">
            <v>0</v>
          </cell>
        </row>
        <row r="4">
          <cell r="A4">
            <v>79800003</v>
          </cell>
          <cell r="B4">
            <v>0</v>
          </cell>
        </row>
        <row r="5">
          <cell r="A5">
            <v>79800004</v>
          </cell>
          <cell r="B5">
            <v>0</v>
          </cell>
        </row>
        <row r="6">
          <cell r="A6">
            <v>79800005</v>
          </cell>
          <cell r="B6">
            <v>0</v>
          </cell>
        </row>
        <row r="7">
          <cell r="A7">
            <v>79800006</v>
          </cell>
          <cell r="B7">
            <v>0</v>
          </cell>
        </row>
        <row r="8">
          <cell r="A8">
            <v>79800007</v>
          </cell>
          <cell r="B8">
            <v>0</v>
          </cell>
        </row>
        <row r="9">
          <cell r="A9">
            <v>79800008</v>
          </cell>
          <cell r="B9">
            <v>0</v>
          </cell>
        </row>
        <row r="10">
          <cell r="A10">
            <v>79800009</v>
          </cell>
          <cell r="B10">
            <v>0</v>
          </cell>
        </row>
        <row r="11">
          <cell r="A11">
            <v>79800010</v>
          </cell>
          <cell r="B11">
            <v>0</v>
          </cell>
        </row>
        <row r="12">
          <cell r="A12">
            <v>79800011</v>
          </cell>
          <cell r="B12">
            <v>0</v>
          </cell>
        </row>
        <row r="13">
          <cell r="A13">
            <v>79800012</v>
          </cell>
          <cell r="B13">
            <v>0</v>
          </cell>
        </row>
        <row r="14">
          <cell r="A14">
            <v>79800013</v>
          </cell>
          <cell r="B14">
            <v>0</v>
          </cell>
        </row>
        <row r="15">
          <cell r="A15">
            <v>79800014</v>
          </cell>
          <cell r="B15">
            <v>0</v>
          </cell>
        </row>
        <row r="16">
          <cell r="A16">
            <v>79800015</v>
          </cell>
          <cell r="B16">
            <v>0.0278262029584</v>
          </cell>
        </row>
        <row r="17">
          <cell r="A17">
            <v>79800016</v>
          </cell>
          <cell r="B17">
            <v>0.00627886180357</v>
          </cell>
        </row>
        <row r="18">
          <cell r="A18">
            <v>79800017</v>
          </cell>
          <cell r="B18">
            <v>0.0585818092405</v>
          </cell>
        </row>
        <row r="19">
          <cell r="A19">
            <v>79800018</v>
          </cell>
          <cell r="B19">
            <v>0.0058710611636</v>
          </cell>
        </row>
        <row r="20">
          <cell r="A20">
            <v>79800019</v>
          </cell>
          <cell r="B20">
            <v>0.72227930641</v>
          </cell>
        </row>
        <row r="21">
          <cell r="A21">
            <v>79800020</v>
          </cell>
          <cell r="B21">
            <v>0</v>
          </cell>
        </row>
        <row r="22">
          <cell r="A22">
            <v>79800021</v>
          </cell>
          <cell r="B22">
            <v>0.0126839556608</v>
          </cell>
        </row>
        <row r="23">
          <cell r="A23">
            <v>79800022</v>
          </cell>
          <cell r="B23">
            <v>0.346838322162</v>
          </cell>
        </row>
        <row r="24">
          <cell r="A24">
            <v>79800023</v>
          </cell>
          <cell r="B24">
            <v>0</v>
          </cell>
        </row>
        <row r="25">
          <cell r="A25">
            <v>79800024</v>
          </cell>
          <cell r="B25">
            <v>0.105546247914</v>
          </cell>
        </row>
        <row r="26">
          <cell r="A26">
            <v>79800025</v>
          </cell>
          <cell r="B26">
            <v>0.714289073808</v>
          </cell>
        </row>
        <row r="27">
          <cell r="A27">
            <v>79800026</v>
          </cell>
          <cell r="B27">
            <v>0.569827607707</v>
          </cell>
        </row>
        <row r="28">
          <cell r="A28">
            <v>79800027</v>
          </cell>
          <cell r="B28">
            <v>0</v>
          </cell>
        </row>
        <row r="29">
          <cell r="A29">
            <v>79800028</v>
          </cell>
          <cell r="B29">
            <v>0.0873456225297</v>
          </cell>
        </row>
        <row r="30">
          <cell r="A30">
            <v>79800029</v>
          </cell>
          <cell r="B30">
            <v>0.637920106865</v>
          </cell>
        </row>
        <row r="31">
          <cell r="A31">
            <v>79800030</v>
          </cell>
          <cell r="B31">
            <v>0.525788335679</v>
          </cell>
        </row>
        <row r="32">
          <cell r="A32">
            <v>79800031</v>
          </cell>
          <cell r="B32">
            <v>0.476422542055</v>
          </cell>
        </row>
        <row r="33">
          <cell r="A33">
            <v>79800032</v>
          </cell>
          <cell r="B33">
            <v>0.382086937021</v>
          </cell>
        </row>
        <row r="34">
          <cell r="A34">
            <v>79800033</v>
          </cell>
          <cell r="B34">
            <v>0.968766992099</v>
          </cell>
        </row>
        <row r="35">
          <cell r="A35">
            <v>79800034</v>
          </cell>
          <cell r="B35">
            <v>0.99989927525</v>
          </cell>
        </row>
        <row r="36">
          <cell r="A36">
            <v>79800035</v>
          </cell>
          <cell r="B36">
            <v>1</v>
          </cell>
        </row>
        <row r="37">
          <cell r="A37">
            <v>79800036</v>
          </cell>
          <cell r="B37">
            <v>1</v>
          </cell>
        </row>
        <row r="38">
          <cell r="A38">
            <v>79800037</v>
          </cell>
          <cell r="B38">
            <v>1</v>
          </cell>
        </row>
        <row r="39">
          <cell r="A39">
            <v>79800038</v>
          </cell>
          <cell r="B39">
            <v>1</v>
          </cell>
        </row>
        <row r="40">
          <cell r="A40">
            <v>79800039</v>
          </cell>
          <cell r="B40">
            <v>0.986044554204</v>
          </cell>
        </row>
        <row r="41">
          <cell r="A41">
            <v>79800040</v>
          </cell>
          <cell r="B41">
            <v>0.171603322437</v>
          </cell>
        </row>
        <row r="42">
          <cell r="A42">
            <v>79800041</v>
          </cell>
          <cell r="B42">
            <v>0.358487123236</v>
          </cell>
        </row>
        <row r="43">
          <cell r="A43">
            <v>79800042</v>
          </cell>
          <cell r="B43">
            <v>0.343202268016</v>
          </cell>
        </row>
        <row r="44">
          <cell r="A44">
            <v>79800043</v>
          </cell>
          <cell r="B44">
            <v>8.66366676076E-05</v>
          </cell>
        </row>
        <row r="45">
          <cell r="A45">
            <v>79800044</v>
          </cell>
          <cell r="B45">
            <v>0.72289544981</v>
          </cell>
        </row>
        <row r="46">
          <cell r="A46">
            <v>79800045</v>
          </cell>
          <cell r="B46">
            <v>0.00729340498098</v>
          </cell>
        </row>
        <row r="47">
          <cell r="A47">
            <v>79800046</v>
          </cell>
          <cell r="B47">
            <v>0.200321730776</v>
          </cell>
        </row>
        <row r="48">
          <cell r="A48">
            <v>79800047</v>
          </cell>
          <cell r="B48">
            <v>0.156303599539</v>
          </cell>
        </row>
        <row r="49">
          <cell r="A49">
            <v>79800048</v>
          </cell>
          <cell r="B49">
            <v>0.0215553829089</v>
          </cell>
        </row>
        <row r="50">
          <cell r="A50">
            <v>79800049</v>
          </cell>
          <cell r="B50">
            <v>1</v>
          </cell>
        </row>
        <row r="51">
          <cell r="A51">
            <v>79800050</v>
          </cell>
          <cell r="B51">
            <v>1</v>
          </cell>
        </row>
        <row r="52">
          <cell r="A52">
            <v>79800051</v>
          </cell>
          <cell r="B52">
            <v>0</v>
          </cell>
        </row>
        <row r="53">
          <cell r="A53">
            <v>79800052</v>
          </cell>
          <cell r="B53">
            <v>0</v>
          </cell>
        </row>
        <row r="54">
          <cell r="A54">
            <v>79800053</v>
          </cell>
          <cell r="B54">
            <v>0.00297182695684</v>
          </cell>
        </row>
        <row r="55">
          <cell r="A55">
            <v>79800054</v>
          </cell>
          <cell r="B55">
            <v>0.000224562037865</v>
          </cell>
        </row>
        <row r="56">
          <cell r="A56">
            <v>79800055</v>
          </cell>
          <cell r="B56">
            <v>0.211723100896</v>
          </cell>
        </row>
        <row r="57">
          <cell r="A57">
            <v>79800056</v>
          </cell>
          <cell r="B57">
            <v>0.488397836437</v>
          </cell>
        </row>
        <row r="58">
          <cell r="A58">
            <v>79800057</v>
          </cell>
          <cell r="B58">
            <v>0.680787502734</v>
          </cell>
        </row>
        <row r="59">
          <cell r="A59">
            <v>79800058</v>
          </cell>
          <cell r="B59">
            <v>0.495760553614</v>
          </cell>
        </row>
        <row r="60">
          <cell r="A60">
            <v>79800059</v>
          </cell>
          <cell r="B60">
            <v>1</v>
          </cell>
        </row>
        <row r="61">
          <cell r="A61">
            <v>79800060</v>
          </cell>
          <cell r="B61">
            <v>0.962286013371</v>
          </cell>
        </row>
        <row r="62">
          <cell r="A62">
            <v>79800061</v>
          </cell>
          <cell r="B62">
            <v>0.841511745946</v>
          </cell>
        </row>
        <row r="63">
          <cell r="A63">
            <v>79800062</v>
          </cell>
          <cell r="B63">
            <v>0.986581967387</v>
          </cell>
        </row>
        <row r="64">
          <cell r="A64">
            <v>79800063</v>
          </cell>
          <cell r="B64">
            <v>1</v>
          </cell>
        </row>
        <row r="65">
          <cell r="A65">
            <v>79800064</v>
          </cell>
          <cell r="B65">
            <v>1</v>
          </cell>
        </row>
        <row r="66">
          <cell r="A66">
            <v>79800065</v>
          </cell>
          <cell r="B66">
            <v>0.264082052257</v>
          </cell>
        </row>
        <row r="67">
          <cell r="A67">
            <v>79800066</v>
          </cell>
          <cell r="B67">
            <v>0.215213919898</v>
          </cell>
        </row>
        <row r="68">
          <cell r="A68">
            <v>79800067</v>
          </cell>
          <cell r="B68">
            <v>0.801783338684</v>
          </cell>
        </row>
        <row r="69">
          <cell r="A69">
            <v>79800068</v>
          </cell>
          <cell r="B69">
            <v>0.934552456313</v>
          </cell>
        </row>
        <row r="70">
          <cell r="A70">
            <v>79800069</v>
          </cell>
          <cell r="B70">
            <v>0.993516770813</v>
          </cell>
        </row>
        <row r="71">
          <cell r="A71">
            <v>79800070</v>
          </cell>
          <cell r="B71">
            <v>0.590713830921</v>
          </cell>
        </row>
        <row r="72">
          <cell r="A72">
            <v>79800071</v>
          </cell>
          <cell r="B72">
            <v>0.00809113807196</v>
          </cell>
        </row>
        <row r="73">
          <cell r="A73">
            <v>79800072</v>
          </cell>
          <cell r="B73">
            <v>0.038591749118</v>
          </cell>
        </row>
        <row r="74">
          <cell r="A74">
            <v>79800073</v>
          </cell>
          <cell r="B74">
            <v>0.191444537657</v>
          </cell>
        </row>
        <row r="75">
          <cell r="A75">
            <v>79800074</v>
          </cell>
          <cell r="B75">
            <v>0.342124600978</v>
          </cell>
        </row>
        <row r="76">
          <cell r="A76">
            <v>79800075</v>
          </cell>
          <cell r="B76">
            <v>0.982830166923</v>
          </cell>
        </row>
        <row r="77">
          <cell r="A77">
            <v>79800076</v>
          </cell>
          <cell r="B77">
            <v>0.944984804369</v>
          </cell>
        </row>
        <row r="78">
          <cell r="A78">
            <v>79800077</v>
          </cell>
          <cell r="B78">
            <v>0</v>
          </cell>
        </row>
        <row r="79">
          <cell r="A79">
            <v>79800078</v>
          </cell>
          <cell r="B79">
            <v>0</v>
          </cell>
        </row>
        <row r="80">
          <cell r="A80">
            <v>79800079</v>
          </cell>
          <cell r="B80">
            <v>0</v>
          </cell>
        </row>
        <row r="81">
          <cell r="A81">
            <v>79800080</v>
          </cell>
          <cell r="B81">
            <v>0</v>
          </cell>
        </row>
        <row r="82">
          <cell r="A82">
            <v>79800081</v>
          </cell>
          <cell r="B82">
            <v>0.00478641633332</v>
          </cell>
        </row>
        <row r="83">
          <cell r="A83">
            <v>79800082</v>
          </cell>
          <cell r="B83">
            <v>0.341018107668</v>
          </cell>
        </row>
        <row r="84">
          <cell r="A84">
            <v>79800083</v>
          </cell>
          <cell r="B84">
            <v>0</v>
          </cell>
        </row>
        <row r="85">
          <cell r="A85">
            <v>79800084</v>
          </cell>
          <cell r="B85">
            <v>0.00271146894046</v>
          </cell>
        </row>
        <row r="86">
          <cell r="A86">
            <v>79800085</v>
          </cell>
          <cell r="B86">
            <v>0</v>
          </cell>
        </row>
        <row r="87">
          <cell r="A87">
            <v>79800086</v>
          </cell>
          <cell r="B87">
            <v>0.0949523047659</v>
          </cell>
        </row>
        <row r="88">
          <cell r="A88">
            <v>79800087</v>
          </cell>
          <cell r="B88">
            <v>0.198020092141</v>
          </cell>
        </row>
        <row r="89">
          <cell r="A89">
            <v>79800088</v>
          </cell>
          <cell r="B89">
            <v>0.0397205519401</v>
          </cell>
        </row>
        <row r="90">
          <cell r="A90">
            <v>79800089</v>
          </cell>
          <cell r="B90">
            <v>0</v>
          </cell>
        </row>
        <row r="91">
          <cell r="A91">
            <v>79800090</v>
          </cell>
          <cell r="B91">
            <v>0.0039591879176</v>
          </cell>
        </row>
        <row r="92">
          <cell r="A92">
            <v>79800091</v>
          </cell>
          <cell r="B92">
            <v>0.37301046318</v>
          </cell>
        </row>
        <row r="93">
          <cell r="A93">
            <v>79800092</v>
          </cell>
          <cell r="B93">
            <v>0</v>
          </cell>
        </row>
        <row r="94">
          <cell r="A94">
            <v>79800093</v>
          </cell>
          <cell r="B94">
            <v>0</v>
          </cell>
        </row>
        <row r="95">
          <cell r="A95">
            <v>79800094</v>
          </cell>
          <cell r="B95">
            <v>0</v>
          </cell>
        </row>
        <row r="96">
          <cell r="A96">
            <v>79800095</v>
          </cell>
          <cell r="B96">
            <v>0</v>
          </cell>
        </row>
        <row r="97">
          <cell r="A97">
            <v>79800096</v>
          </cell>
          <cell r="B97">
            <v>0</v>
          </cell>
        </row>
        <row r="98">
          <cell r="A98">
            <v>79800097</v>
          </cell>
          <cell r="B98">
            <v>0</v>
          </cell>
        </row>
        <row r="99">
          <cell r="A99">
            <v>79800098</v>
          </cell>
          <cell r="B99">
            <v>0</v>
          </cell>
        </row>
        <row r="100">
          <cell r="A100">
            <v>79800099</v>
          </cell>
          <cell r="B100">
            <v>0</v>
          </cell>
        </row>
        <row r="101">
          <cell r="A101">
            <v>79800100</v>
          </cell>
          <cell r="B101">
            <v>0</v>
          </cell>
        </row>
        <row r="102">
          <cell r="A102">
            <v>79800101</v>
          </cell>
          <cell r="B102">
            <v>0.00695485219803</v>
          </cell>
        </row>
        <row r="103">
          <cell r="A103">
            <v>79800102</v>
          </cell>
          <cell r="B103">
            <v>0.0772800603649</v>
          </cell>
        </row>
        <row r="104">
          <cell r="A104">
            <v>79800103</v>
          </cell>
          <cell r="B104">
            <v>0.126154172072</v>
          </cell>
        </row>
        <row r="105">
          <cell r="A105">
            <v>79800104</v>
          </cell>
          <cell r="B105">
            <v>0.153680970682</v>
          </cell>
        </row>
        <row r="106">
          <cell r="A106">
            <v>79800105</v>
          </cell>
          <cell r="B106">
            <v>0.933807582947</v>
          </cell>
        </row>
        <row r="107">
          <cell r="A107">
            <v>79800106</v>
          </cell>
          <cell r="B107">
            <v>0</v>
          </cell>
        </row>
        <row r="108">
          <cell r="A108">
            <v>79800107</v>
          </cell>
          <cell r="B108">
            <v>0.999502951153</v>
          </cell>
        </row>
        <row r="109">
          <cell r="A109">
            <v>79800108</v>
          </cell>
          <cell r="B109">
            <v>0.986838468632</v>
          </cell>
        </row>
        <row r="110">
          <cell r="A110">
            <v>79800109</v>
          </cell>
          <cell r="B110">
            <v>0.0728203683177</v>
          </cell>
        </row>
        <row r="111">
          <cell r="A111">
            <v>79800110</v>
          </cell>
          <cell r="B111">
            <v>0.00473196071835</v>
          </cell>
        </row>
        <row r="112">
          <cell r="A112">
            <v>79800111</v>
          </cell>
          <cell r="B112">
            <v>0</v>
          </cell>
        </row>
        <row r="113">
          <cell r="A113">
            <v>79800112</v>
          </cell>
          <cell r="B113">
            <v>0</v>
          </cell>
        </row>
        <row r="114">
          <cell r="A114">
            <v>79800113</v>
          </cell>
          <cell r="B114">
            <v>0</v>
          </cell>
        </row>
        <row r="115">
          <cell r="A115">
            <v>79800114</v>
          </cell>
          <cell r="B115">
            <v>0</v>
          </cell>
        </row>
        <row r="116">
          <cell r="A116">
            <v>79800115</v>
          </cell>
          <cell r="B116">
            <v>0</v>
          </cell>
        </row>
        <row r="117">
          <cell r="A117">
            <v>79800116</v>
          </cell>
          <cell r="B117">
            <v>0.989913154545</v>
          </cell>
        </row>
        <row r="118">
          <cell r="A118">
            <v>79800117</v>
          </cell>
          <cell r="B118">
            <v>0</v>
          </cell>
        </row>
        <row r="119">
          <cell r="A119">
            <v>79800118</v>
          </cell>
          <cell r="B119">
            <v>0.0629976679489</v>
          </cell>
        </row>
        <row r="120">
          <cell r="A120">
            <v>79800119</v>
          </cell>
          <cell r="B120">
            <v>0</v>
          </cell>
        </row>
        <row r="121">
          <cell r="A121">
            <v>79800120</v>
          </cell>
          <cell r="B121">
            <v>0</v>
          </cell>
        </row>
        <row r="122">
          <cell r="A122">
            <v>79800121</v>
          </cell>
          <cell r="B122">
            <v>0</v>
          </cell>
        </row>
        <row r="123">
          <cell r="A123">
            <v>79800122</v>
          </cell>
          <cell r="B123">
            <v>0</v>
          </cell>
        </row>
        <row r="124">
          <cell r="A124">
            <v>79800123</v>
          </cell>
          <cell r="B124">
            <v>1.00000000008</v>
          </cell>
        </row>
        <row r="125">
          <cell r="A125">
            <v>79800124</v>
          </cell>
          <cell r="B125">
            <v>0.847517538792</v>
          </cell>
        </row>
        <row r="126">
          <cell r="A126">
            <v>79800125</v>
          </cell>
          <cell r="B126">
            <v>8.42832478845E-05</v>
          </cell>
        </row>
        <row r="127">
          <cell r="A127">
            <v>79800126</v>
          </cell>
          <cell r="B127">
            <v>0</v>
          </cell>
        </row>
        <row r="128">
          <cell r="A128">
            <v>79800127</v>
          </cell>
          <cell r="B128">
            <v>0.824176798383</v>
          </cell>
        </row>
        <row r="129">
          <cell r="A129">
            <v>79800128</v>
          </cell>
          <cell r="B129">
            <v>0.348469405535</v>
          </cell>
        </row>
        <row r="130">
          <cell r="A130">
            <v>79800129</v>
          </cell>
          <cell r="B130">
            <v>0.840498538704</v>
          </cell>
        </row>
        <row r="131">
          <cell r="A131">
            <v>79800130</v>
          </cell>
          <cell r="B1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lanw@joburg.org.za" TargetMode="External" /><Relationship Id="rId2" Type="http://schemas.openxmlformats.org/officeDocument/2006/relationships/hyperlink" Target="mailto:dylanw@joburg.org.za" TargetMode="External" /><Relationship Id="rId3" Type="http://schemas.openxmlformats.org/officeDocument/2006/relationships/hyperlink" Target="mailto:dylanw@joburg.org.za"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7"/>
  <sheetViews>
    <sheetView tabSelected="1" zoomScale="64" zoomScaleNormal="64" zoomScalePageLayoutView="0" workbookViewId="0" topLeftCell="A1">
      <pane ySplit="1" topLeftCell="A2" activePane="bottomLeft" state="frozen"/>
      <selection pane="topLeft" activeCell="A1" sqref="A1"/>
      <selection pane="bottomLeft" activeCell="I3" sqref="I3"/>
    </sheetView>
  </sheetViews>
  <sheetFormatPr defaultColWidth="9.140625" defaultRowHeight="15"/>
  <cols>
    <col min="1" max="1" width="11.7109375" style="1" customWidth="1"/>
    <col min="2" max="2" width="66.00390625" style="1" customWidth="1"/>
    <col min="3" max="3" width="14.140625" style="1" customWidth="1"/>
    <col min="4" max="4" width="18.7109375" style="1" customWidth="1"/>
    <col min="5" max="5" width="15.140625" style="1" customWidth="1"/>
    <col min="6" max="6" width="12.140625" style="1" customWidth="1"/>
    <col min="7" max="7" width="17.7109375" style="1" customWidth="1"/>
    <col min="8" max="8" width="15.00390625" style="1" customWidth="1"/>
    <col min="9" max="9" width="15.421875" style="1" customWidth="1"/>
    <col min="10" max="10" width="13.57421875" style="1" customWidth="1"/>
    <col min="11" max="13" width="9.140625" style="1" customWidth="1"/>
    <col min="14" max="14" width="13.28125" style="1" bestFit="1" customWidth="1"/>
    <col min="15" max="15" width="9.140625" style="1" customWidth="1"/>
    <col min="16" max="16" width="44.421875" style="1" customWidth="1"/>
    <col min="17" max="16384" width="9.140625" style="1" customWidth="1"/>
  </cols>
  <sheetData>
    <row r="1" spans="1:18" ht="60.75" thickBot="1">
      <c r="A1" s="6" t="s">
        <v>32</v>
      </c>
      <c r="B1" s="7" t="s">
        <v>33</v>
      </c>
      <c r="C1" s="7" t="s">
        <v>34</v>
      </c>
      <c r="D1" s="8" t="s">
        <v>37</v>
      </c>
      <c r="E1" s="7" t="s">
        <v>38</v>
      </c>
      <c r="F1" s="7" t="s">
        <v>39</v>
      </c>
      <c r="G1" s="8" t="s">
        <v>40</v>
      </c>
      <c r="H1" s="7" t="s">
        <v>41</v>
      </c>
      <c r="I1" s="7" t="s">
        <v>42</v>
      </c>
      <c r="J1" s="8" t="s">
        <v>43</v>
      </c>
      <c r="K1" s="7" t="s">
        <v>44</v>
      </c>
      <c r="L1" s="7" t="s">
        <v>45</v>
      </c>
      <c r="M1" s="8" t="s">
        <v>46</v>
      </c>
      <c r="N1" s="7" t="s">
        <v>47</v>
      </c>
      <c r="O1" s="7" t="s">
        <v>48</v>
      </c>
      <c r="P1" s="9" t="s">
        <v>49</v>
      </c>
      <c r="Q1" s="10"/>
      <c r="R1" s="10"/>
    </row>
    <row r="2" spans="1:18" ht="191.25">
      <c r="A2" s="24" t="s">
        <v>0</v>
      </c>
      <c r="B2" s="4" t="s">
        <v>1</v>
      </c>
      <c r="C2" s="5" t="s">
        <v>35</v>
      </c>
      <c r="D2" s="5">
        <v>2008</v>
      </c>
      <c r="E2" s="17" t="s">
        <v>65</v>
      </c>
      <c r="F2" s="5" t="s">
        <v>52</v>
      </c>
      <c r="G2" s="17" t="s">
        <v>65</v>
      </c>
      <c r="H2" s="17" t="str">
        <f>G2</f>
        <v>11.45% p/a</v>
      </c>
      <c r="I2" s="17" t="str">
        <f>H2</f>
        <v>11.45% p/a</v>
      </c>
      <c r="J2" s="17" t="str">
        <f>I2</f>
        <v>11.45% p/a</v>
      </c>
      <c r="K2" s="17" t="str">
        <f>J2</f>
        <v>11.45% p/a</v>
      </c>
      <c r="L2" s="17" t="str">
        <f>K2</f>
        <v>11.45% p/a</v>
      </c>
      <c r="M2" s="5" t="s">
        <v>51</v>
      </c>
      <c r="N2" s="20" t="s">
        <v>66</v>
      </c>
      <c r="O2" s="18" t="s">
        <v>50</v>
      </c>
      <c r="P2" s="11" t="s">
        <v>254</v>
      </c>
      <c r="Q2" s="10"/>
      <c r="R2" s="10"/>
    </row>
    <row r="3" spans="1:18" ht="225">
      <c r="A3" s="25" t="s">
        <v>17</v>
      </c>
      <c r="B3" s="2" t="s">
        <v>2</v>
      </c>
      <c r="C3" s="3" t="s">
        <v>35</v>
      </c>
      <c r="D3" s="3" t="s">
        <v>67</v>
      </c>
      <c r="E3" s="3" t="s">
        <v>93</v>
      </c>
      <c r="F3" s="3" t="s">
        <v>52</v>
      </c>
      <c r="G3" s="3" t="s">
        <v>94</v>
      </c>
      <c r="H3" s="3" t="s">
        <v>95</v>
      </c>
      <c r="I3" s="22">
        <v>0</v>
      </c>
      <c r="J3" s="22">
        <v>0</v>
      </c>
      <c r="K3" s="22">
        <v>0</v>
      </c>
      <c r="L3" s="22">
        <v>0</v>
      </c>
      <c r="M3" s="5" t="s">
        <v>51</v>
      </c>
      <c r="N3" s="20" t="s">
        <v>96</v>
      </c>
      <c r="O3" s="18" t="s">
        <v>50</v>
      </c>
      <c r="P3" s="19" t="s">
        <v>255</v>
      </c>
      <c r="Q3" s="10"/>
      <c r="R3" s="10"/>
    </row>
    <row r="4" spans="1:18" ht="195">
      <c r="A4" s="25" t="s">
        <v>18</v>
      </c>
      <c r="B4" s="2" t="s">
        <v>3</v>
      </c>
      <c r="C4" s="3" t="s">
        <v>35</v>
      </c>
      <c r="D4" s="3" t="s">
        <v>67</v>
      </c>
      <c r="E4" s="21">
        <v>0.1528459273797841</v>
      </c>
      <c r="F4" s="3" t="s">
        <v>52</v>
      </c>
      <c r="G4" s="21">
        <v>0.22765246449456975</v>
      </c>
      <c r="H4" s="21">
        <v>0.2140198511166253</v>
      </c>
      <c r="I4" s="22">
        <v>0.23</v>
      </c>
      <c r="J4" s="22">
        <v>0.25</v>
      </c>
      <c r="K4" s="22">
        <v>0.25</v>
      </c>
      <c r="L4" s="22">
        <v>0.26</v>
      </c>
      <c r="M4" s="5" t="s">
        <v>51</v>
      </c>
      <c r="N4" s="20" t="s">
        <v>66</v>
      </c>
      <c r="O4" s="18" t="s">
        <v>50</v>
      </c>
      <c r="P4" s="19" t="s">
        <v>85</v>
      </c>
      <c r="Q4" s="10"/>
      <c r="R4" s="10"/>
    </row>
    <row r="5" spans="1:18" ht="150">
      <c r="A5" s="25" t="s">
        <v>19</v>
      </c>
      <c r="B5" s="2" t="s">
        <v>4</v>
      </c>
      <c r="C5" s="3" t="s">
        <v>35</v>
      </c>
      <c r="D5" s="3" t="s">
        <v>67</v>
      </c>
      <c r="E5" s="21">
        <v>0.15510784901138405</v>
      </c>
      <c r="F5" s="3" t="s">
        <v>52</v>
      </c>
      <c r="G5" s="13">
        <v>0.1495296576953227</v>
      </c>
      <c r="H5" s="13">
        <v>0.11668260691351277</v>
      </c>
      <c r="I5" s="22">
        <v>0.15</v>
      </c>
      <c r="J5" s="22">
        <v>0.16</v>
      </c>
      <c r="K5" s="22">
        <v>0.17</v>
      </c>
      <c r="L5" s="22">
        <v>0.18</v>
      </c>
      <c r="M5" s="3" t="str">
        <f>M2</f>
        <v>Dylan Weakley</v>
      </c>
      <c r="N5" s="3" t="str">
        <f>N2</f>
        <v>011 407 6965</v>
      </c>
      <c r="O5" s="3" t="str">
        <f>O2</f>
        <v>dylanw@joburg.org.za</v>
      </c>
      <c r="P5" s="19" t="s">
        <v>71</v>
      </c>
      <c r="Q5" s="10"/>
      <c r="R5" s="10"/>
    </row>
    <row r="6" spans="1:18" ht="30">
      <c r="A6" s="26" t="s">
        <v>20</v>
      </c>
      <c r="B6" s="2" t="s">
        <v>5</v>
      </c>
      <c r="C6" s="3" t="s">
        <v>35</v>
      </c>
      <c r="D6" s="3"/>
      <c r="E6" s="3"/>
      <c r="F6" s="3"/>
      <c r="G6" s="3"/>
      <c r="H6" s="3"/>
      <c r="I6" s="3"/>
      <c r="J6" s="3"/>
      <c r="K6" s="3"/>
      <c r="L6" s="3"/>
      <c r="M6" s="3"/>
      <c r="N6" s="3"/>
      <c r="O6" s="3"/>
      <c r="P6" s="23" t="s">
        <v>83</v>
      </c>
      <c r="Q6" s="10"/>
      <c r="R6" s="10"/>
    </row>
    <row r="7" spans="1:18" ht="180">
      <c r="A7" s="25" t="s">
        <v>21</v>
      </c>
      <c r="B7" s="2" t="s">
        <v>6</v>
      </c>
      <c r="C7" s="3" t="s">
        <v>35</v>
      </c>
      <c r="D7" s="3">
        <v>1996</v>
      </c>
      <c r="E7" s="3" t="s">
        <v>72</v>
      </c>
      <c r="F7" s="3" t="s">
        <v>73</v>
      </c>
      <c r="G7" s="3" t="s">
        <v>74</v>
      </c>
      <c r="H7" s="3" t="s">
        <v>74</v>
      </c>
      <c r="I7" s="3"/>
      <c r="J7" s="3"/>
      <c r="K7" s="3"/>
      <c r="L7" s="3" t="s">
        <v>75</v>
      </c>
      <c r="M7" s="3" t="str">
        <f>M5</f>
        <v>Dylan Weakley</v>
      </c>
      <c r="N7" s="3" t="str">
        <f aca="true" t="shared" si="0" ref="N7:O9">N5</f>
        <v>011 407 6965</v>
      </c>
      <c r="O7" s="3" t="str">
        <f t="shared" si="0"/>
        <v>dylanw@joburg.org.za</v>
      </c>
      <c r="P7" s="19" t="s">
        <v>76</v>
      </c>
      <c r="Q7" s="10"/>
      <c r="R7" s="10"/>
    </row>
    <row r="8" spans="1:18" ht="15">
      <c r="A8" s="26" t="s">
        <v>22</v>
      </c>
      <c r="B8" s="2" t="s">
        <v>7</v>
      </c>
      <c r="C8" s="3" t="s">
        <v>35</v>
      </c>
      <c r="D8" s="3"/>
      <c r="E8" s="3"/>
      <c r="F8" s="3"/>
      <c r="G8" s="3"/>
      <c r="H8" s="3"/>
      <c r="I8" s="3"/>
      <c r="J8" s="3"/>
      <c r="K8" s="3"/>
      <c r="L8" s="3"/>
      <c r="M8" s="3"/>
      <c r="N8" s="3"/>
      <c r="O8" s="3"/>
      <c r="P8" s="23"/>
      <c r="Q8" s="10"/>
      <c r="R8" s="10"/>
    </row>
    <row r="9" spans="1:18" ht="105">
      <c r="A9" s="25" t="s">
        <v>23</v>
      </c>
      <c r="B9" s="2" t="s">
        <v>8</v>
      </c>
      <c r="C9" s="3" t="s">
        <v>35</v>
      </c>
      <c r="D9" s="3" t="s">
        <v>39</v>
      </c>
      <c r="E9" s="3" t="s">
        <v>101</v>
      </c>
      <c r="F9" s="3" t="s">
        <v>101</v>
      </c>
      <c r="G9" s="3" t="s">
        <v>102</v>
      </c>
      <c r="H9" s="3" t="s">
        <v>102</v>
      </c>
      <c r="J9" s="3"/>
      <c r="K9" s="3"/>
      <c r="L9" s="3"/>
      <c r="M9" s="3" t="str">
        <f>M7</f>
        <v>Dylan Weakley</v>
      </c>
      <c r="N9" s="3" t="str">
        <f t="shared" si="0"/>
        <v>011 407 6965</v>
      </c>
      <c r="O9" s="3" t="str">
        <f t="shared" si="0"/>
        <v>dylanw@joburg.org.za</v>
      </c>
      <c r="P9" s="19" t="s">
        <v>103</v>
      </c>
      <c r="Q9" s="10"/>
      <c r="R9" s="10"/>
    </row>
    <row r="10" spans="1:18" ht="30">
      <c r="A10" s="26" t="s">
        <v>24</v>
      </c>
      <c r="B10" s="2" t="s">
        <v>9</v>
      </c>
      <c r="C10" s="3" t="s">
        <v>35</v>
      </c>
      <c r="D10" s="3"/>
      <c r="E10" s="3"/>
      <c r="F10" s="3"/>
      <c r="G10" s="3"/>
      <c r="H10" s="3"/>
      <c r="I10" s="3"/>
      <c r="J10" s="3"/>
      <c r="K10" s="3"/>
      <c r="L10" s="3"/>
      <c r="M10" s="3"/>
      <c r="N10" s="3"/>
      <c r="O10" s="3"/>
      <c r="P10" s="23" t="s">
        <v>84</v>
      </c>
      <c r="Q10" s="10"/>
      <c r="R10" s="10"/>
    </row>
    <row r="11" spans="1:18" ht="30">
      <c r="A11" s="26" t="s">
        <v>25</v>
      </c>
      <c r="B11" s="2" t="s">
        <v>10</v>
      </c>
      <c r="C11" s="3" t="s">
        <v>35</v>
      </c>
      <c r="D11" s="3"/>
      <c r="E11" s="3"/>
      <c r="F11" s="3"/>
      <c r="G11" s="3"/>
      <c r="H11" s="3"/>
      <c r="I11" s="3"/>
      <c r="J11" s="3"/>
      <c r="K11" s="3"/>
      <c r="L11" s="3"/>
      <c r="M11" s="3"/>
      <c r="N11" s="3"/>
      <c r="O11" s="3"/>
      <c r="P11" s="23" t="s">
        <v>84</v>
      </c>
      <c r="Q11" s="10"/>
      <c r="R11" s="10"/>
    </row>
    <row r="12" spans="1:18" ht="195">
      <c r="A12" s="25" t="s">
        <v>26</v>
      </c>
      <c r="B12" s="2" t="s">
        <v>11</v>
      </c>
      <c r="C12" s="3" t="s">
        <v>35</v>
      </c>
      <c r="D12" s="3" t="s">
        <v>77</v>
      </c>
      <c r="E12" s="21">
        <v>0.616</v>
      </c>
      <c r="F12" s="21"/>
      <c r="G12" s="21">
        <v>0.616</v>
      </c>
      <c r="H12" s="21">
        <v>0.616</v>
      </c>
      <c r="I12" s="21"/>
      <c r="J12" s="3"/>
      <c r="K12" s="3"/>
      <c r="L12" s="21">
        <v>0.7</v>
      </c>
      <c r="M12" s="3" t="s">
        <v>51</v>
      </c>
      <c r="N12" s="3" t="s">
        <v>66</v>
      </c>
      <c r="O12" s="19" t="s">
        <v>50</v>
      </c>
      <c r="P12" s="10" t="s">
        <v>78</v>
      </c>
      <c r="R12" s="10"/>
    </row>
    <row r="13" spans="1:18" ht="30">
      <c r="A13" s="43" t="s">
        <v>27</v>
      </c>
      <c r="B13" s="2" t="s">
        <v>12</v>
      </c>
      <c r="C13" s="44" t="s">
        <v>36</v>
      </c>
      <c r="D13" s="3"/>
      <c r="E13" s="3"/>
      <c r="F13" s="3"/>
      <c r="G13" s="3"/>
      <c r="H13" s="3"/>
      <c r="I13" s="3"/>
      <c r="J13" s="3"/>
      <c r="K13" s="3"/>
      <c r="L13" s="3"/>
      <c r="M13" s="3"/>
      <c r="N13" s="3"/>
      <c r="O13" s="3"/>
      <c r="P13" s="19"/>
      <c r="Q13" s="10"/>
      <c r="R13" s="10"/>
    </row>
    <row r="14" spans="1:18" ht="30">
      <c r="A14" s="43" t="s">
        <v>28</v>
      </c>
      <c r="B14" s="2" t="s">
        <v>13</v>
      </c>
      <c r="C14" s="44" t="s">
        <v>36</v>
      </c>
      <c r="D14" s="3"/>
      <c r="E14" s="3"/>
      <c r="F14" s="3"/>
      <c r="G14" s="3"/>
      <c r="H14" s="3"/>
      <c r="I14" s="3"/>
      <c r="J14" s="3"/>
      <c r="K14" s="3"/>
      <c r="L14" s="3"/>
      <c r="M14" s="3"/>
      <c r="N14" s="3"/>
      <c r="O14" s="3"/>
      <c r="P14" s="19"/>
      <c r="Q14" s="10"/>
      <c r="R14" s="10"/>
    </row>
    <row r="15" spans="1:18" ht="30">
      <c r="A15" s="43" t="s">
        <v>29</v>
      </c>
      <c r="B15" s="2" t="s">
        <v>14</v>
      </c>
      <c r="C15" s="44" t="s">
        <v>36</v>
      </c>
      <c r="D15" s="3"/>
      <c r="E15" s="3"/>
      <c r="F15" s="3"/>
      <c r="G15" s="3"/>
      <c r="H15" s="3"/>
      <c r="I15" s="3"/>
      <c r="J15" s="3"/>
      <c r="K15" s="3"/>
      <c r="L15" s="3"/>
      <c r="M15" s="3"/>
      <c r="N15" s="3"/>
      <c r="O15" s="3"/>
      <c r="P15" s="19"/>
      <c r="Q15" s="10"/>
      <c r="R15" s="10"/>
    </row>
    <row r="16" spans="1:18" ht="30">
      <c r="A16" s="43" t="s">
        <v>30</v>
      </c>
      <c r="B16" s="2" t="s">
        <v>15</v>
      </c>
      <c r="C16" s="44" t="s">
        <v>36</v>
      </c>
      <c r="D16" s="3"/>
      <c r="E16" s="3"/>
      <c r="F16" s="3"/>
      <c r="G16" s="3"/>
      <c r="H16" s="3"/>
      <c r="I16" s="3"/>
      <c r="J16" s="3"/>
      <c r="K16" s="3"/>
      <c r="L16" s="3"/>
      <c r="M16" s="3"/>
      <c r="N16" s="3"/>
      <c r="O16" s="3"/>
      <c r="P16" s="19"/>
      <c r="Q16" s="10"/>
      <c r="R16" s="10"/>
    </row>
    <row r="17" spans="1:18" ht="285">
      <c r="A17" s="25" t="s">
        <v>31</v>
      </c>
      <c r="B17" s="2" t="s">
        <v>16</v>
      </c>
      <c r="C17" s="3" t="s">
        <v>35</v>
      </c>
      <c r="D17" s="3" t="s">
        <v>253</v>
      </c>
      <c r="E17" s="21">
        <v>0.39190184972123965</v>
      </c>
      <c r="F17" s="21">
        <f>E17</f>
        <v>0.39190184972123965</v>
      </c>
      <c r="G17" s="21">
        <f>F17</f>
        <v>0.39190184972123965</v>
      </c>
      <c r="H17" s="21">
        <v>0.41208251960348763</v>
      </c>
      <c r="I17" s="22">
        <v>0.42</v>
      </c>
      <c r="J17" s="21">
        <f>I17+1%</f>
        <v>0.43</v>
      </c>
      <c r="K17" s="21">
        <f>J17+1%</f>
        <v>0.44</v>
      </c>
      <c r="L17" s="21">
        <f>K17+1%</f>
        <v>0.45</v>
      </c>
      <c r="M17" s="3" t="s">
        <v>51</v>
      </c>
      <c r="N17" s="3" t="s">
        <v>66</v>
      </c>
      <c r="O17" s="19" t="s">
        <v>50</v>
      </c>
      <c r="P17" s="19" t="s">
        <v>247</v>
      </c>
      <c r="Q17" s="10"/>
      <c r="R17" s="10"/>
    </row>
  </sheetData>
  <sheetProtection/>
  <hyperlinks>
    <hyperlink ref="O2" r:id="rId1" display="dylanw@joburg.org.za"/>
    <hyperlink ref="O4" r:id="rId2" display="dylanw@joburg.org.za"/>
    <hyperlink ref="O3" r:id="rId3" display="dylanw@joburg.org.za"/>
  </hyperlinks>
  <printOptions/>
  <pageMargins left="0.7" right="0.7" top="0.75" bottom="0.75" header="0.3" footer="0.3"/>
  <pageSetup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dimension ref="A2:D7"/>
  <sheetViews>
    <sheetView zoomScalePageLayoutView="0" workbookViewId="0" topLeftCell="A4">
      <selection activeCell="D4" sqref="D4"/>
    </sheetView>
  </sheetViews>
  <sheetFormatPr defaultColWidth="9.140625" defaultRowHeight="15"/>
  <cols>
    <col min="2" max="2" width="22.7109375" style="0" bestFit="1" customWidth="1"/>
    <col min="3" max="3" width="30.57421875" style="0" bestFit="1" customWidth="1"/>
    <col min="4" max="4" width="12.00390625" style="0" bestFit="1" customWidth="1"/>
  </cols>
  <sheetData>
    <row r="2" spans="2:4" ht="15">
      <c r="B2" t="s">
        <v>251</v>
      </c>
      <c r="C2" t="s">
        <v>252</v>
      </c>
      <c r="D2" t="s">
        <v>248</v>
      </c>
    </row>
    <row r="3" spans="1:4" ht="15">
      <c r="A3" t="s">
        <v>249</v>
      </c>
      <c r="B3" s="41">
        <v>166742101507</v>
      </c>
      <c r="C3" s="41">
        <v>65346538007</v>
      </c>
      <c r="D3" s="13">
        <f>C3/B3</f>
        <v>0.39190184972123965</v>
      </c>
    </row>
    <row r="4" spans="1:4" ht="15">
      <c r="A4" t="s">
        <v>250</v>
      </c>
      <c r="B4" s="41">
        <v>258948497919</v>
      </c>
      <c r="C4" s="41">
        <v>106708149470</v>
      </c>
      <c r="D4" s="13">
        <f>C4/B4</f>
        <v>0.41208251960348763</v>
      </c>
    </row>
    <row r="7" spans="2:3" ht="15">
      <c r="B7" s="42"/>
      <c r="C7" s="4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8"/>
  <sheetViews>
    <sheetView zoomScale="115" zoomScaleNormal="115" zoomScalePageLayoutView="0" workbookViewId="0" topLeftCell="A1">
      <selection activeCell="H10" sqref="H10"/>
    </sheetView>
  </sheetViews>
  <sheetFormatPr defaultColWidth="9.140625" defaultRowHeight="15"/>
  <cols>
    <col min="2" max="3" width="10.00390625" style="0" bestFit="1" customWidth="1"/>
  </cols>
  <sheetData>
    <row r="1" ht="15">
      <c r="A1" t="s">
        <v>62</v>
      </c>
    </row>
    <row r="2" spans="2:6" ht="15">
      <c r="B2" t="s">
        <v>53</v>
      </c>
      <c r="C2" t="s">
        <v>64</v>
      </c>
      <c r="D2" t="s">
        <v>54</v>
      </c>
      <c r="E2" t="s">
        <v>55</v>
      </c>
      <c r="F2" t="s">
        <v>56</v>
      </c>
    </row>
    <row r="3" spans="1:6" ht="15">
      <c r="A3" t="s">
        <v>57</v>
      </c>
      <c r="B3" s="12">
        <v>39600</v>
      </c>
      <c r="C3" s="14">
        <v>722.486098</v>
      </c>
      <c r="D3">
        <f>B3-$B$3</f>
        <v>0</v>
      </c>
      <c r="E3">
        <f>D3*(365.25/12)</f>
        <v>0</v>
      </c>
      <c r="F3">
        <f>E3/12</f>
        <v>0</v>
      </c>
    </row>
    <row r="4" spans="1:6" ht="15">
      <c r="A4" t="s">
        <v>58</v>
      </c>
      <c r="B4" s="12">
        <v>41426</v>
      </c>
      <c r="C4" s="15">
        <v>1242.199283</v>
      </c>
      <c r="D4">
        <f>B4-$B$3</f>
        <v>1826</v>
      </c>
      <c r="E4" s="16">
        <f>D4/(365.25/12)</f>
        <v>59.9917864476386</v>
      </c>
      <c r="F4" s="16">
        <f>E4/12</f>
        <v>4.999315537303217</v>
      </c>
    </row>
    <row r="5" spans="4:6" ht="15">
      <c r="D5" s="13">
        <f>(($C$4/$C$3)^(1/D4))-1</f>
        <v>0.0002968351337129249</v>
      </c>
      <c r="E5" s="13">
        <f>(($C$4/$C$3)^(1/E4))-1</f>
        <v>0.009074504622058832</v>
      </c>
      <c r="F5" s="13">
        <f>(($C$4/$C$3)^(1/F4))-1</f>
        <v>0.11449673523241755</v>
      </c>
    </row>
    <row r="6" spans="4:6" ht="15">
      <c r="D6" t="s">
        <v>59</v>
      </c>
      <c r="E6" t="s">
        <v>60</v>
      </c>
      <c r="F6" t="s">
        <v>61</v>
      </c>
    </row>
    <row r="9" ht="15">
      <c r="B9" s="14"/>
    </row>
    <row r="10" ht="15">
      <c r="B10" s="14"/>
    </row>
    <row r="11" ht="15">
      <c r="B11" s="14"/>
    </row>
    <row r="12" ht="15">
      <c r="B12" s="14"/>
    </row>
    <row r="13" spans="1:2" ht="15">
      <c r="A13" t="s">
        <v>63</v>
      </c>
      <c r="B13" s="14"/>
    </row>
    <row r="14" spans="2:6" ht="15">
      <c r="B14" t="s">
        <v>53</v>
      </c>
      <c r="C14" t="s">
        <v>64</v>
      </c>
      <c r="D14" t="s">
        <v>54</v>
      </c>
      <c r="E14" t="s">
        <v>55</v>
      </c>
      <c r="F14" t="s">
        <v>56</v>
      </c>
    </row>
    <row r="15" spans="1:6" ht="15">
      <c r="A15" t="s">
        <v>57</v>
      </c>
      <c r="B15" s="12">
        <v>39600</v>
      </c>
      <c r="C15" s="14">
        <v>1136.532202</v>
      </c>
      <c r="D15">
        <f>B15-$B$3</f>
        <v>0</v>
      </c>
      <c r="E15">
        <f>D15*(365.25/12)</f>
        <v>0</v>
      </c>
      <c r="F15">
        <f>E15/12</f>
        <v>0</v>
      </c>
    </row>
    <row r="16" spans="1:6" ht="15">
      <c r="A16" t="s">
        <v>58</v>
      </c>
      <c r="B16" s="12">
        <v>41426</v>
      </c>
      <c r="C16" s="15">
        <v>1943.952541</v>
      </c>
      <c r="D16">
        <f>B16-$B$3</f>
        <v>1826</v>
      </c>
      <c r="E16" s="16">
        <f>D16/(365.25/12)</f>
        <v>59.9917864476386</v>
      </c>
      <c r="F16" s="16">
        <f>E16/12</f>
        <v>4.999315537303217</v>
      </c>
    </row>
    <row r="17" spans="4:6" ht="15">
      <c r="D17" s="13">
        <f>(($C$16/$C$15)^(1/D16))-1</f>
        <v>0.0002939871238221148</v>
      </c>
      <c r="E17" s="13">
        <f>(($C$16/$C$15)^(1/E16))-1</f>
        <v>0.008987061307618172</v>
      </c>
      <c r="F17" s="13">
        <f>(($C$16/$C$15)^(1/F16))-1</f>
        <v>0.11333834084683003</v>
      </c>
    </row>
    <row r="18" spans="4:6" ht="15">
      <c r="D18" t="s">
        <v>59</v>
      </c>
      <c r="E18" t="s">
        <v>60</v>
      </c>
      <c r="F18" t="s">
        <v>61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B11"/>
    </sheetView>
  </sheetViews>
  <sheetFormatPr defaultColWidth="9.140625" defaultRowHeight="15"/>
  <cols>
    <col min="4" max="4" width="9.7109375" style="0" bestFit="1" customWidth="1"/>
    <col min="9" max="9" width="9.7109375" style="0" bestFit="1" customWidth="1"/>
  </cols>
  <sheetData>
    <row r="1" spans="3:9" ht="15">
      <c r="C1" t="s">
        <v>68</v>
      </c>
      <c r="D1" t="s">
        <v>69</v>
      </c>
      <c r="E1" t="s">
        <v>70</v>
      </c>
      <c r="I1" t="str">
        <f>"-"</f>
        <v>-</v>
      </c>
    </row>
    <row r="2" spans="1:9" ht="15">
      <c r="A2">
        <v>2007</v>
      </c>
      <c r="B2">
        <v>2008</v>
      </c>
      <c r="C2">
        <v>13352</v>
      </c>
      <c r="D2">
        <v>2071</v>
      </c>
      <c r="E2" s="13">
        <f>D2/C2</f>
        <v>0.15510784901138405</v>
      </c>
      <c r="G2" s="13">
        <v>0.15510784901138405</v>
      </c>
      <c r="I2" t="str">
        <f>A2&amp;$I$1&amp;B2</f>
        <v>2007-2008</v>
      </c>
    </row>
    <row r="3" spans="1:7" ht="15">
      <c r="A3">
        <f>A2+1</f>
        <v>2008</v>
      </c>
      <c r="B3">
        <f>B2+1</f>
        <v>2009</v>
      </c>
      <c r="C3">
        <v>16472</v>
      </c>
      <c r="D3">
        <v>2312</v>
      </c>
      <c r="E3" s="13">
        <f aca="true" t="shared" si="0" ref="E3:E11">D3/C3</f>
        <v>0.14035939776590578</v>
      </c>
      <c r="G3" s="13">
        <v>0.14035939776590578</v>
      </c>
    </row>
    <row r="4" spans="1:7" ht="15">
      <c r="A4">
        <f aca="true" t="shared" si="1" ref="A4:A11">A3+1</f>
        <v>2009</v>
      </c>
      <c r="B4">
        <f aca="true" t="shared" si="2" ref="B4:B11">B3+1</f>
        <v>2010</v>
      </c>
      <c r="C4">
        <v>15131</v>
      </c>
      <c r="D4">
        <v>2364</v>
      </c>
      <c r="E4" s="13">
        <f t="shared" si="0"/>
        <v>0.15623554292512062</v>
      </c>
      <c r="G4" s="13">
        <v>0.15623554292512062</v>
      </c>
    </row>
    <row r="5" spans="1:7" ht="15">
      <c r="A5">
        <f t="shared" si="1"/>
        <v>2010</v>
      </c>
      <c r="B5">
        <f t="shared" si="2"/>
        <v>2011</v>
      </c>
      <c r="C5">
        <v>13420</v>
      </c>
      <c r="D5">
        <v>2415</v>
      </c>
      <c r="E5" s="13">
        <f t="shared" si="0"/>
        <v>0.17995529061102833</v>
      </c>
      <c r="G5" s="13">
        <v>0.17995529061102833</v>
      </c>
    </row>
    <row r="6" spans="1:7" ht="15">
      <c r="A6">
        <f t="shared" si="1"/>
        <v>2011</v>
      </c>
      <c r="B6">
        <f t="shared" si="2"/>
        <v>2012</v>
      </c>
      <c r="C6">
        <v>15308</v>
      </c>
      <c r="D6">
        <v>2289</v>
      </c>
      <c r="E6" s="13">
        <f t="shared" si="0"/>
        <v>0.1495296576953227</v>
      </c>
      <c r="G6" s="13">
        <v>0.1495296576953227</v>
      </c>
    </row>
    <row r="7" spans="1:7" ht="15">
      <c r="A7">
        <f t="shared" si="1"/>
        <v>2012</v>
      </c>
      <c r="B7">
        <f t="shared" si="2"/>
        <v>2013</v>
      </c>
      <c r="C7">
        <v>13620</v>
      </c>
      <c r="D7">
        <v>1814</v>
      </c>
      <c r="E7" s="13">
        <f t="shared" si="0"/>
        <v>0.1331864904552129</v>
      </c>
      <c r="G7" s="13">
        <v>0.1331864904552129</v>
      </c>
    </row>
    <row r="8" spans="1:7" ht="15">
      <c r="A8">
        <f t="shared" si="1"/>
        <v>2013</v>
      </c>
      <c r="B8">
        <f t="shared" si="2"/>
        <v>2014</v>
      </c>
      <c r="C8">
        <v>13160</v>
      </c>
      <c r="D8">
        <v>1872</v>
      </c>
      <c r="E8" s="13">
        <f t="shared" si="0"/>
        <v>0.14224924012158055</v>
      </c>
      <c r="G8" s="13">
        <v>0.14224924012158055</v>
      </c>
    </row>
    <row r="9" spans="1:7" ht="15">
      <c r="A9">
        <f t="shared" si="1"/>
        <v>2014</v>
      </c>
      <c r="B9">
        <f t="shared" si="2"/>
        <v>2015</v>
      </c>
      <c r="C9">
        <v>14279</v>
      </c>
      <c r="D9">
        <v>1855</v>
      </c>
      <c r="E9" s="13">
        <f t="shared" si="0"/>
        <v>0.12991105819735277</v>
      </c>
      <c r="G9" s="13">
        <v>0.12991105819735277</v>
      </c>
    </row>
    <row r="10" spans="1:7" ht="15">
      <c r="A10">
        <f t="shared" si="1"/>
        <v>2015</v>
      </c>
      <c r="B10">
        <f t="shared" si="2"/>
        <v>2016</v>
      </c>
      <c r="C10">
        <v>13696</v>
      </c>
      <c r="D10">
        <v>1778</v>
      </c>
      <c r="E10" s="13">
        <f t="shared" si="0"/>
        <v>0.12981892523364486</v>
      </c>
      <c r="G10" s="13">
        <v>0.12981892523364486</v>
      </c>
    </row>
    <row r="11" spans="1:7" ht="15">
      <c r="A11">
        <f t="shared" si="1"/>
        <v>2016</v>
      </c>
      <c r="B11">
        <f t="shared" si="2"/>
        <v>2017</v>
      </c>
      <c r="C11">
        <v>7319</v>
      </c>
      <c r="D11">
        <v>854</v>
      </c>
      <c r="E11" s="13">
        <f t="shared" si="0"/>
        <v>0.11668260691351277</v>
      </c>
      <c r="G11" s="13">
        <v>0.11668260691351277</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Q8" sqref="Q8"/>
    </sheetView>
  </sheetViews>
  <sheetFormatPr defaultColWidth="9.140625" defaultRowHeight="15"/>
  <cols>
    <col min="4" max="4" width="20.57421875" style="0" bestFit="1" customWidth="1"/>
  </cols>
  <sheetData>
    <row r="1" spans="3:4" ht="15">
      <c r="C1" t="s">
        <v>79</v>
      </c>
      <c r="D1" t="s">
        <v>80</v>
      </c>
    </row>
    <row r="2" spans="1:5" ht="15">
      <c r="A2">
        <v>2007</v>
      </c>
      <c r="B2">
        <f>A2+1</f>
        <v>2008</v>
      </c>
      <c r="C2">
        <v>4076</v>
      </c>
      <c r="D2">
        <v>623</v>
      </c>
      <c r="E2" s="13">
        <f>D2/C2</f>
        <v>0.1528459273797841</v>
      </c>
    </row>
    <row r="3" spans="1:5" ht="15">
      <c r="A3">
        <f>A2+1</f>
        <v>2008</v>
      </c>
      <c r="B3">
        <f>A3+1</f>
        <v>2009</v>
      </c>
      <c r="C3">
        <v>3589</v>
      </c>
      <c r="D3">
        <v>623</v>
      </c>
      <c r="E3" s="13">
        <f aca="true" t="shared" si="0" ref="E3:E11">D3/C3</f>
        <v>0.17358595709111174</v>
      </c>
    </row>
    <row r="4" spans="1:5" ht="15">
      <c r="A4">
        <f aca="true" t="shared" si="1" ref="A4:A9">A3+1</f>
        <v>2009</v>
      </c>
      <c r="B4">
        <f aca="true" t="shared" si="2" ref="B4:B11">A4+1</f>
        <v>2010</v>
      </c>
      <c r="C4">
        <v>4069</v>
      </c>
      <c r="D4">
        <v>914</v>
      </c>
      <c r="E4" s="13">
        <f t="shared" si="0"/>
        <v>0.2246252150405505</v>
      </c>
    </row>
    <row r="5" spans="1:5" ht="15">
      <c r="A5">
        <f t="shared" si="1"/>
        <v>2010</v>
      </c>
      <c r="B5">
        <f t="shared" si="2"/>
        <v>2011</v>
      </c>
      <c r="C5">
        <v>3793</v>
      </c>
      <c r="D5">
        <v>716</v>
      </c>
      <c r="E5" s="13">
        <f t="shared" si="0"/>
        <v>0.18876878460321644</v>
      </c>
    </row>
    <row r="6" spans="1:5" ht="15">
      <c r="A6">
        <f t="shared" si="1"/>
        <v>2011</v>
      </c>
      <c r="B6">
        <f t="shared" si="2"/>
        <v>2012</v>
      </c>
      <c r="C6">
        <v>4788</v>
      </c>
      <c r="D6">
        <v>1090</v>
      </c>
      <c r="E6" s="13">
        <f t="shared" si="0"/>
        <v>0.22765246449456975</v>
      </c>
    </row>
    <row r="7" spans="1:5" ht="15">
      <c r="A7">
        <f t="shared" si="1"/>
        <v>2012</v>
      </c>
      <c r="B7">
        <f t="shared" si="2"/>
        <v>2013</v>
      </c>
      <c r="C7">
        <v>5222</v>
      </c>
      <c r="D7">
        <v>937</v>
      </c>
      <c r="E7" s="13">
        <f t="shared" si="0"/>
        <v>0.1794331673688242</v>
      </c>
    </row>
    <row r="8" spans="1:5" ht="15">
      <c r="A8">
        <f t="shared" si="1"/>
        <v>2013</v>
      </c>
      <c r="B8">
        <f t="shared" si="2"/>
        <v>2014</v>
      </c>
      <c r="C8">
        <v>5497</v>
      </c>
      <c r="D8">
        <v>1005</v>
      </c>
      <c r="E8" s="13">
        <f t="shared" si="0"/>
        <v>0.1828269965435692</v>
      </c>
    </row>
    <row r="9" spans="1:5" ht="15">
      <c r="A9">
        <f t="shared" si="1"/>
        <v>2014</v>
      </c>
      <c r="B9">
        <f t="shared" si="2"/>
        <v>2015</v>
      </c>
      <c r="C9">
        <v>5707</v>
      </c>
      <c r="D9">
        <v>1055</v>
      </c>
      <c r="E9" s="13">
        <f t="shared" si="0"/>
        <v>0.18486069738917119</v>
      </c>
    </row>
    <row r="10" spans="1:5" ht="15">
      <c r="A10">
        <f>A9+1</f>
        <v>2015</v>
      </c>
      <c r="B10">
        <f>A10+1</f>
        <v>2016</v>
      </c>
      <c r="C10">
        <v>6383</v>
      </c>
      <c r="D10">
        <v>1127</v>
      </c>
      <c r="E10" s="13">
        <f t="shared" si="0"/>
        <v>0.17656274479085068</v>
      </c>
    </row>
    <row r="11" spans="1:5" ht="15">
      <c r="A11">
        <f>A10+1</f>
        <v>2016</v>
      </c>
      <c r="B11">
        <f t="shared" si="2"/>
        <v>2017</v>
      </c>
      <c r="C11">
        <v>6448</v>
      </c>
      <c r="D11">
        <v>1380</v>
      </c>
      <c r="E11" s="13">
        <f t="shared" si="0"/>
        <v>0.2140198511166253</v>
      </c>
    </row>
    <row r="12" spans="1:5" ht="15">
      <c r="A12">
        <f>A11+1</f>
        <v>2017</v>
      </c>
      <c r="B12">
        <f>A12+1</f>
        <v>2018</v>
      </c>
      <c r="E12" s="13"/>
    </row>
    <row r="15" spans="3:4" ht="15">
      <c r="C15" t="s">
        <v>81</v>
      </c>
      <c r="D15" t="s">
        <v>82</v>
      </c>
    </row>
    <row r="16" spans="3:5" ht="15">
      <c r="C16">
        <v>1645.42</v>
      </c>
      <c r="D16">
        <v>243.71</v>
      </c>
      <c r="E16" s="13">
        <f>D16/C16</f>
        <v>0.14811415930279198</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D14" sqref="D14"/>
    </sheetView>
  </sheetViews>
  <sheetFormatPr defaultColWidth="9.140625" defaultRowHeight="15"/>
  <cols>
    <col min="3" max="3" width="27.28125" style="0" bestFit="1" customWidth="1"/>
    <col min="4" max="4" width="26.28125" style="0" bestFit="1" customWidth="1"/>
    <col min="5" max="5" width="22.8515625" style="0" bestFit="1" customWidth="1"/>
    <col min="6" max="6" width="8.140625" style="0" bestFit="1" customWidth="1"/>
    <col min="7" max="7" width="7.140625" style="0" bestFit="1" customWidth="1"/>
  </cols>
  <sheetData>
    <row r="1" spans="3:7" ht="15">
      <c r="C1" t="s">
        <v>86</v>
      </c>
      <c r="D1" t="s">
        <v>90</v>
      </c>
      <c r="E1" t="s">
        <v>87</v>
      </c>
      <c r="F1" t="s">
        <v>88</v>
      </c>
      <c r="G1" t="s">
        <v>89</v>
      </c>
    </row>
    <row r="2" spans="1:9" ht="15">
      <c r="A2">
        <v>2007</v>
      </c>
      <c r="B2">
        <v>2008</v>
      </c>
      <c r="C2" s="27">
        <v>5.248320988450001</v>
      </c>
      <c r="D2" s="29">
        <v>922.7442296510027</v>
      </c>
      <c r="E2">
        <f>$L$7-$L$6</f>
        <v>131681.67379</v>
      </c>
      <c r="F2" s="32">
        <f>$C2/D2</f>
        <v>0.005687731030770036</v>
      </c>
      <c r="G2" s="32">
        <f>$C2/E2</f>
        <v>3.985612300782102E-05</v>
      </c>
      <c r="H2" s="31"/>
      <c r="I2" s="31"/>
    </row>
    <row r="3" spans="1:9" ht="15">
      <c r="A3">
        <f>A2+1</f>
        <v>2008</v>
      </c>
      <c r="B3">
        <f>B2+1</f>
        <v>2009</v>
      </c>
      <c r="C3" s="28">
        <v>39.74797311801</v>
      </c>
      <c r="D3" s="30">
        <v>1034.7890097721586</v>
      </c>
      <c r="E3">
        <f aca="true" t="shared" si="0" ref="E3:E11">$L$7-$L$6</f>
        <v>131681.67379</v>
      </c>
      <c r="F3" s="32">
        <f aca="true" t="shared" si="1" ref="F3:G11">$C3/D3</f>
        <v>0.03841166918342298</v>
      </c>
      <c r="G3" s="32">
        <f t="shared" si="1"/>
        <v>0.0003018489359529123</v>
      </c>
      <c r="H3" s="31"/>
      <c r="I3" s="31"/>
    </row>
    <row r="4" spans="1:9" ht="15">
      <c r="A4">
        <f aca="true" t="shared" si="2" ref="A4:B11">A3+1</f>
        <v>2009</v>
      </c>
      <c r="B4">
        <f t="shared" si="2"/>
        <v>2010</v>
      </c>
      <c r="C4" s="28">
        <v>9.341157637842</v>
      </c>
      <c r="D4" s="30">
        <v>690.6509745616859</v>
      </c>
      <c r="E4">
        <f t="shared" si="0"/>
        <v>131681.67379</v>
      </c>
      <c r="F4" s="32">
        <f t="shared" si="1"/>
        <v>0.013525149434227998</v>
      </c>
      <c r="G4" s="32">
        <f t="shared" si="1"/>
        <v>7.093741573135574E-05</v>
      </c>
      <c r="H4" s="31"/>
      <c r="I4" s="31"/>
    </row>
    <row r="5" spans="1:9" ht="15">
      <c r="A5">
        <f t="shared" si="2"/>
        <v>2010</v>
      </c>
      <c r="B5">
        <f t="shared" si="2"/>
        <v>2011</v>
      </c>
      <c r="C5" s="28">
        <v>26.883959847565006</v>
      </c>
      <c r="D5" s="30">
        <v>821.7700753751752</v>
      </c>
      <c r="E5">
        <f t="shared" si="0"/>
        <v>131681.67379</v>
      </c>
      <c r="F5" s="32">
        <f t="shared" si="1"/>
        <v>0.032714698007579875</v>
      </c>
      <c r="G5" s="32">
        <f t="shared" si="1"/>
        <v>0.0002041587038940463</v>
      </c>
      <c r="H5" s="31"/>
      <c r="I5" s="31"/>
    </row>
    <row r="6" spans="1:12" ht="15">
      <c r="A6">
        <f t="shared" si="2"/>
        <v>2011</v>
      </c>
      <c r="B6">
        <f t="shared" si="2"/>
        <v>2012</v>
      </c>
      <c r="C6" s="28">
        <v>14.208808233808</v>
      </c>
      <c r="D6" s="30">
        <v>705.1206381517659</v>
      </c>
      <c r="E6">
        <f t="shared" si="0"/>
        <v>131681.67379</v>
      </c>
      <c r="F6" s="32">
        <f t="shared" si="1"/>
        <v>0.020150889741437097</v>
      </c>
      <c r="G6" s="32">
        <f t="shared" si="1"/>
        <v>0.00010790270069370144</v>
      </c>
      <c r="H6" s="31"/>
      <c r="I6" s="31"/>
      <c r="K6" t="s">
        <v>91</v>
      </c>
      <c r="L6">
        <v>32911.50621</v>
      </c>
    </row>
    <row r="7" spans="1:12" ht="15">
      <c r="A7">
        <f t="shared" si="2"/>
        <v>2012</v>
      </c>
      <c r="B7">
        <f t="shared" si="2"/>
        <v>2013</v>
      </c>
      <c r="C7" s="28">
        <v>6.5830806623</v>
      </c>
      <c r="D7" s="30">
        <v>2027.3408319492605</v>
      </c>
      <c r="E7">
        <f t="shared" si="0"/>
        <v>131681.67379</v>
      </c>
      <c r="F7" s="32">
        <f t="shared" si="1"/>
        <v>0.003247150433985221</v>
      </c>
      <c r="G7" s="32">
        <f t="shared" si="1"/>
        <v>4.999238294007715E-05</v>
      </c>
      <c r="H7" s="31"/>
      <c r="I7" s="31"/>
      <c r="K7" t="s">
        <v>92</v>
      </c>
      <c r="L7">
        <v>164593.18</v>
      </c>
    </row>
    <row r="8" spans="1:9" ht="15">
      <c r="A8">
        <f t="shared" si="2"/>
        <v>2013</v>
      </c>
      <c r="B8">
        <f t="shared" si="2"/>
        <v>2014</v>
      </c>
      <c r="C8" s="28">
        <v>54.25835673847799</v>
      </c>
      <c r="D8" s="30">
        <v>496.71824063166514</v>
      </c>
      <c r="E8">
        <f t="shared" si="0"/>
        <v>131681.67379</v>
      </c>
      <c r="F8" s="32">
        <f t="shared" si="1"/>
        <v>0.10923367072141117</v>
      </c>
      <c r="G8" s="32">
        <f t="shared" si="1"/>
        <v>0.00041204182159019923</v>
      </c>
      <c r="H8" s="31"/>
      <c r="I8" s="31"/>
    </row>
    <row r="9" spans="1:9" ht="15">
      <c r="A9">
        <f t="shared" si="2"/>
        <v>2014</v>
      </c>
      <c r="B9">
        <f t="shared" si="2"/>
        <v>2015</v>
      </c>
      <c r="C9" s="28">
        <v>33.67795328466</v>
      </c>
      <c r="D9" s="30">
        <v>848.8675518707291</v>
      </c>
      <c r="E9">
        <f t="shared" si="0"/>
        <v>131681.67379</v>
      </c>
      <c r="F9" s="32">
        <f t="shared" si="1"/>
        <v>0.03967397883267034</v>
      </c>
      <c r="G9" s="32">
        <f t="shared" si="1"/>
        <v>0.0002557527734525009</v>
      </c>
      <c r="H9" s="31"/>
      <c r="I9" s="31"/>
    </row>
    <row r="10" spans="1:9" ht="15">
      <c r="A10">
        <f t="shared" si="2"/>
        <v>2015</v>
      </c>
      <c r="B10">
        <f t="shared" si="2"/>
        <v>2016</v>
      </c>
      <c r="C10" s="28">
        <v>135.165772863577</v>
      </c>
      <c r="D10" s="30">
        <v>2134.2247164382547</v>
      </c>
      <c r="E10">
        <f t="shared" si="0"/>
        <v>131681.67379</v>
      </c>
      <c r="F10" s="32">
        <f t="shared" si="1"/>
        <v>0.06333249344480987</v>
      </c>
      <c r="G10" s="32">
        <f t="shared" si="1"/>
        <v>0.0010264584962607118</v>
      </c>
      <c r="H10" s="31"/>
      <c r="I10" s="31"/>
    </row>
    <row r="11" spans="1:9" ht="15">
      <c r="A11">
        <f t="shared" si="2"/>
        <v>2016</v>
      </c>
      <c r="B11">
        <f t="shared" si="2"/>
        <v>2017</v>
      </c>
      <c r="C11" s="28">
        <v>1.5184211100699998</v>
      </c>
      <c r="D11" s="30">
        <v>843.3432128272647</v>
      </c>
      <c r="E11">
        <f t="shared" si="0"/>
        <v>131681.67379</v>
      </c>
      <c r="F11" s="32">
        <f t="shared" si="1"/>
        <v>0.0018004782477344795</v>
      </c>
      <c r="G11" s="32">
        <f t="shared" si="1"/>
        <v>1.153099794654425E-05</v>
      </c>
      <c r="H11" s="31"/>
      <c r="I11" s="3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49"/>
  <sheetViews>
    <sheetView zoomScalePageLayoutView="0" workbookViewId="0" topLeftCell="A147">
      <selection activeCell="I152" sqref="I152"/>
    </sheetView>
  </sheetViews>
  <sheetFormatPr defaultColWidth="9.140625" defaultRowHeight="15"/>
  <cols>
    <col min="1" max="2" width="9.140625" style="33" customWidth="1"/>
    <col min="3" max="3" width="18.140625" style="33" bestFit="1" customWidth="1"/>
    <col min="4" max="10" width="9.140625" style="33" customWidth="1"/>
    <col min="11" max="11" width="11.8515625" style="33" customWidth="1"/>
    <col min="12" max="19" width="13.28125" style="33" customWidth="1"/>
    <col min="20" max="16384" width="9.140625" style="33" customWidth="1"/>
  </cols>
  <sheetData>
    <row r="1" spans="1:19" ht="12.75">
      <c r="A1" s="33" t="s">
        <v>104</v>
      </c>
      <c r="B1" s="33" t="s">
        <v>105</v>
      </c>
      <c r="C1" s="33" t="s">
        <v>106</v>
      </c>
      <c r="D1" s="33" t="s">
        <v>107</v>
      </c>
      <c r="E1" s="33" t="s">
        <v>108</v>
      </c>
      <c r="F1" s="33" t="s">
        <v>109</v>
      </c>
      <c r="G1" s="33" t="s">
        <v>110</v>
      </c>
      <c r="H1" s="33" t="s">
        <v>111</v>
      </c>
      <c r="I1" s="33" t="s">
        <v>112</v>
      </c>
      <c r="J1" s="33" t="s">
        <v>113</v>
      </c>
      <c r="K1" s="33" t="s">
        <v>114</v>
      </c>
      <c r="L1" s="33" t="str">
        <f>C1&amp;" TRZ"</f>
        <v>01_1 TRZ</v>
      </c>
      <c r="M1" s="33" t="str">
        <f aca="true" t="shared" si="0" ref="M1:R1">D1&amp;" TRZ"</f>
        <v>01_2 TRZ</v>
      </c>
      <c r="N1" s="33" t="str">
        <f t="shared" si="0"/>
        <v>01_3 TRZ</v>
      </c>
      <c r="O1" s="33" t="str">
        <f t="shared" si="0"/>
        <v>01_4 TRZ</v>
      </c>
      <c r="P1" s="33" t="str">
        <f t="shared" si="0"/>
        <v>11_1 TRZ</v>
      </c>
      <c r="Q1" s="33" t="str">
        <f t="shared" si="0"/>
        <v>11_2 TRZ</v>
      </c>
      <c r="R1" s="33" t="str">
        <f t="shared" si="0"/>
        <v>11_3 TRZ</v>
      </c>
      <c r="S1" s="33" t="str">
        <f>J1&amp;" TRZ"</f>
        <v>11_4 TRZ</v>
      </c>
    </row>
    <row r="2" spans="1:19" ht="12.75">
      <c r="A2" s="33">
        <v>79800001</v>
      </c>
      <c r="B2" s="33" t="s">
        <v>115</v>
      </c>
      <c r="C2" s="33">
        <v>3195.847322</v>
      </c>
      <c r="D2" s="33">
        <v>3482.394097</v>
      </c>
      <c r="E2" s="33">
        <v>418.271021</v>
      </c>
      <c r="F2" s="33">
        <v>4720.8759</v>
      </c>
      <c r="G2" s="33">
        <v>6684.1839</v>
      </c>
      <c r="H2" s="33">
        <v>498.70253</v>
      </c>
      <c r="I2" s="33">
        <v>1859.78234</v>
      </c>
      <c r="J2" s="33">
        <v>3615.39145</v>
      </c>
      <c r="K2" s="33">
        <f>VLOOKUP(A2,'[1]Sheet6'!A1:B131,2,FALSE)</f>
        <v>0</v>
      </c>
      <c r="L2" s="33">
        <f aca="true" t="shared" si="1" ref="L2:L33">C2*$K2</f>
        <v>0</v>
      </c>
      <c r="M2" s="33">
        <f aca="true" t="shared" si="2" ref="M2:S17">D2*$K2</f>
        <v>0</v>
      </c>
      <c r="N2" s="33">
        <f t="shared" si="2"/>
        <v>0</v>
      </c>
      <c r="O2" s="33">
        <f t="shared" si="2"/>
        <v>0</v>
      </c>
      <c r="P2" s="33">
        <f t="shared" si="2"/>
        <v>0</v>
      </c>
      <c r="Q2" s="33">
        <f t="shared" si="2"/>
        <v>0</v>
      </c>
      <c r="R2" s="33">
        <f t="shared" si="2"/>
        <v>0</v>
      </c>
      <c r="S2" s="33">
        <f t="shared" si="2"/>
        <v>0</v>
      </c>
    </row>
    <row r="3" spans="1:19" ht="12.75">
      <c r="A3" s="33">
        <v>79800002</v>
      </c>
      <c r="B3" s="33" t="s">
        <v>116</v>
      </c>
      <c r="C3" s="33">
        <v>3702.087148</v>
      </c>
      <c r="D3" s="33">
        <v>1343.488948</v>
      </c>
      <c r="E3" s="33">
        <v>375.080267</v>
      </c>
      <c r="F3" s="33">
        <v>6128.657965</v>
      </c>
      <c r="G3" s="33">
        <v>5872.69324</v>
      </c>
      <c r="H3" s="33">
        <v>271.67015</v>
      </c>
      <c r="I3" s="33">
        <v>1548.97925</v>
      </c>
      <c r="J3" s="33">
        <v>4227.5781</v>
      </c>
      <c r="K3" s="33">
        <f>VLOOKUP(A3,'[1]Sheet6'!A2:B132,2,FALSE)</f>
        <v>0</v>
      </c>
      <c r="L3" s="33">
        <f t="shared" si="1"/>
        <v>0</v>
      </c>
      <c r="M3" s="33">
        <f t="shared" si="2"/>
        <v>0</v>
      </c>
      <c r="N3" s="33">
        <f t="shared" si="2"/>
        <v>0</v>
      </c>
      <c r="O3" s="33">
        <f t="shared" si="2"/>
        <v>0</v>
      </c>
      <c r="P3" s="33">
        <f t="shared" si="2"/>
        <v>0</v>
      </c>
      <c r="Q3" s="33">
        <f t="shared" si="2"/>
        <v>0</v>
      </c>
      <c r="R3" s="33">
        <f t="shared" si="2"/>
        <v>0</v>
      </c>
      <c r="S3" s="33">
        <f t="shared" si="2"/>
        <v>0</v>
      </c>
    </row>
    <row r="4" spans="1:19" ht="12.75">
      <c r="A4" s="33">
        <v>79800003</v>
      </c>
      <c r="B4" s="33" t="s">
        <v>117</v>
      </c>
      <c r="C4" s="33">
        <v>2633.239243</v>
      </c>
      <c r="D4" s="33">
        <v>3261.258433</v>
      </c>
      <c r="E4" s="33">
        <v>371.402295</v>
      </c>
      <c r="F4" s="33">
        <v>1519.314538</v>
      </c>
      <c r="G4" s="33">
        <v>4365.71007</v>
      </c>
      <c r="H4" s="33">
        <v>466.59478</v>
      </c>
      <c r="I4" s="33">
        <v>1693.47328</v>
      </c>
      <c r="J4" s="33">
        <v>2009.1829</v>
      </c>
      <c r="K4" s="33">
        <f>VLOOKUP(A4,'[1]Sheet6'!A3:B133,2,FALSE)</f>
        <v>0</v>
      </c>
      <c r="L4" s="33">
        <f t="shared" si="1"/>
        <v>0</v>
      </c>
      <c r="M4" s="33">
        <f t="shared" si="2"/>
        <v>0</v>
      </c>
      <c r="N4" s="33">
        <f t="shared" si="2"/>
        <v>0</v>
      </c>
      <c r="O4" s="33">
        <f t="shared" si="2"/>
        <v>0</v>
      </c>
      <c r="P4" s="33">
        <f t="shared" si="2"/>
        <v>0</v>
      </c>
      <c r="Q4" s="33">
        <f t="shared" si="2"/>
        <v>0</v>
      </c>
      <c r="R4" s="33">
        <f t="shared" si="2"/>
        <v>0</v>
      </c>
      <c r="S4" s="33">
        <f t="shared" si="2"/>
        <v>0</v>
      </c>
    </row>
    <row r="5" spans="1:19" ht="12.75">
      <c r="A5" s="33">
        <v>79800004</v>
      </c>
      <c r="B5" s="33" t="s">
        <v>118</v>
      </c>
      <c r="C5" s="33">
        <v>3555.265435</v>
      </c>
      <c r="D5" s="33">
        <v>2531.171008</v>
      </c>
      <c r="E5" s="33">
        <v>566.775426</v>
      </c>
      <c r="F5" s="33">
        <v>3728.195051</v>
      </c>
      <c r="G5" s="33">
        <v>5310.58775</v>
      </c>
      <c r="H5" s="33">
        <v>297.34731</v>
      </c>
      <c r="I5" s="33">
        <v>1706.53951</v>
      </c>
      <c r="J5" s="33">
        <v>4274.29947</v>
      </c>
      <c r="K5" s="33">
        <f>VLOOKUP(A5,'[1]Sheet6'!A4:B134,2,FALSE)</f>
        <v>0</v>
      </c>
      <c r="L5" s="33">
        <f t="shared" si="1"/>
        <v>0</v>
      </c>
      <c r="M5" s="33">
        <f t="shared" si="2"/>
        <v>0</v>
      </c>
      <c r="N5" s="33">
        <f t="shared" si="2"/>
        <v>0</v>
      </c>
      <c r="O5" s="33">
        <f t="shared" si="2"/>
        <v>0</v>
      </c>
      <c r="P5" s="33">
        <f t="shared" si="2"/>
        <v>0</v>
      </c>
      <c r="Q5" s="33">
        <f t="shared" si="2"/>
        <v>0</v>
      </c>
      <c r="R5" s="33">
        <f t="shared" si="2"/>
        <v>0</v>
      </c>
      <c r="S5" s="33">
        <f t="shared" si="2"/>
        <v>0</v>
      </c>
    </row>
    <row r="6" spans="1:19" ht="12.75">
      <c r="A6" s="33">
        <v>79800005</v>
      </c>
      <c r="B6" s="33" t="s">
        <v>119</v>
      </c>
      <c r="C6" s="33">
        <v>2072.94515</v>
      </c>
      <c r="D6" s="33">
        <v>2361.622998</v>
      </c>
      <c r="E6" s="33">
        <v>947.692295</v>
      </c>
      <c r="F6" s="33">
        <v>4342.159718</v>
      </c>
      <c r="G6" s="33">
        <v>4931.90281</v>
      </c>
      <c r="H6" s="33">
        <v>352.97324</v>
      </c>
      <c r="I6" s="33">
        <v>2546.17487</v>
      </c>
      <c r="J6" s="33">
        <v>6996.57679</v>
      </c>
      <c r="K6" s="33">
        <f>VLOOKUP(A6,'[1]Sheet6'!A5:B135,2,FALSE)</f>
        <v>0</v>
      </c>
      <c r="L6" s="33">
        <f t="shared" si="1"/>
        <v>0</v>
      </c>
      <c r="M6" s="33">
        <f t="shared" si="2"/>
        <v>0</v>
      </c>
      <c r="N6" s="33">
        <f t="shared" si="2"/>
        <v>0</v>
      </c>
      <c r="O6" s="33">
        <f t="shared" si="2"/>
        <v>0</v>
      </c>
      <c r="P6" s="33">
        <f t="shared" si="2"/>
        <v>0</v>
      </c>
      <c r="Q6" s="33">
        <f t="shared" si="2"/>
        <v>0</v>
      </c>
      <c r="R6" s="33">
        <f t="shared" si="2"/>
        <v>0</v>
      </c>
      <c r="S6" s="33">
        <f t="shared" si="2"/>
        <v>0</v>
      </c>
    </row>
    <row r="7" spans="1:19" ht="12.75">
      <c r="A7" s="33">
        <v>79800006</v>
      </c>
      <c r="B7" s="33" t="s">
        <v>120</v>
      </c>
      <c r="C7" s="33">
        <v>2087.682093</v>
      </c>
      <c r="D7" s="33">
        <v>459.765263</v>
      </c>
      <c r="E7" s="33">
        <v>364.623518</v>
      </c>
      <c r="F7" s="33">
        <v>6383.101804</v>
      </c>
      <c r="G7" s="33">
        <v>5271.35463</v>
      </c>
      <c r="H7" s="33">
        <v>429.56793</v>
      </c>
      <c r="I7" s="33">
        <v>1807.66281</v>
      </c>
      <c r="J7" s="33">
        <v>4926.6766</v>
      </c>
      <c r="K7" s="33">
        <f>VLOOKUP(A7,'[1]Sheet6'!A6:B136,2,FALSE)</f>
        <v>0</v>
      </c>
      <c r="L7" s="33">
        <f t="shared" si="1"/>
        <v>0</v>
      </c>
      <c r="M7" s="33">
        <f t="shared" si="2"/>
        <v>0</v>
      </c>
      <c r="N7" s="33">
        <f t="shared" si="2"/>
        <v>0</v>
      </c>
      <c r="O7" s="33">
        <f t="shared" si="2"/>
        <v>0</v>
      </c>
      <c r="P7" s="33">
        <f t="shared" si="2"/>
        <v>0</v>
      </c>
      <c r="Q7" s="33">
        <f t="shared" si="2"/>
        <v>0</v>
      </c>
      <c r="R7" s="33">
        <f t="shared" si="2"/>
        <v>0</v>
      </c>
      <c r="S7" s="33">
        <f t="shared" si="2"/>
        <v>0</v>
      </c>
    </row>
    <row r="8" spans="1:19" ht="12.75">
      <c r="A8" s="33">
        <v>79800007</v>
      </c>
      <c r="B8" s="33" t="s">
        <v>121</v>
      </c>
      <c r="C8" s="33">
        <v>2247.874714</v>
      </c>
      <c r="D8" s="33">
        <v>2525.210015</v>
      </c>
      <c r="E8" s="33">
        <v>2160.284496</v>
      </c>
      <c r="F8" s="33">
        <v>2179.912672</v>
      </c>
      <c r="G8" s="33">
        <v>3748.59012</v>
      </c>
      <c r="H8" s="33">
        <v>1773.22936</v>
      </c>
      <c r="I8" s="33">
        <v>3074.23941</v>
      </c>
      <c r="J8" s="33">
        <v>2072.86615</v>
      </c>
      <c r="K8" s="33">
        <f>VLOOKUP(A8,'[1]Sheet6'!A7:B137,2,FALSE)</f>
        <v>0</v>
      </c>
      <c r="L8" s="33">
        <f t="shared" si="1"/>
        <v>0</v>
      </c>
      <c r="M8" s="33">
        <f t="shared" si="2"/>
        <v>0</v>
      </c>
      <c r="N8" s="33">
        <f t="shared" si="2"/>
        <v>0</v>
      </c>
      <c r="O8" s="33">
        <f t="shared" si="2"/>
        <v>0</v>
      </c>
      <c r="P8" s="33">
        <f t="shared" si="2"/>
        <v>0</v>
      </c>
      <c r="Q8" s="33">
        <f t="shared" si="2"/>
        <v>0</v>
      </c>
      <c r="R8" s="33">
        <f t="shared" si="2"/>
        <v>0</v>
      </c>
      <c r="S8" s="33">
        <f t="shared" si="2"/>
        <v>0</v>
      </c>
    </row>
    <row r="9" spans="1:19" ht="12.75">
      <c r="A9" s="33">
        <v>79800008</v>
      </c>
      <c r="B9" s="33" t="s">
        <v>122</v>
      </c>
      <c r="C9" s="33">
        <v>2441.527648</v>
      </c>
      <c r="D9" s="33">
        <v>1308.623884</v>
      </c>
      <c r="E9" s="33">
        <v>2601.550936</v>
      </c>
      <c r="F9" s="33">
        <v>4977.033981</v>
      </c>
      <c r="G9" s="33">
        <v>4126.5867</v>
      </c>
      <c r="H9" s="33">
        <v>854.05207</v>
      </c>
      <c r="I9" s="33">
        <v>4533.30411</v>
      </c>
      <c r="J9" s="33">
        <v>4637.34706</v>
      </c>
      <c r="K9" s="33">
        <f>VLOOKUP(A9,'[1]Sheet6'!A8:B138,2,FALSE)</f>
        <v>0</v>
      </c>
      <c r="L9" s="33">
        <f t="shared" si="1"/>
        <v>0</v>
      </c>
      <c r="M9" s="33">
        <f t="shared" si="2"/>
        <v>0</v>
      </c>
      <c r="N9" s="33">
        <f t="shared" si="2"/>
        <v>0</v>
      </c>
      <c r="O9" s="33">
        <f t="shared" si="2"/>
        <v>0</v>
      </c>
      <c r="P9" s="33">
        <f t="shared" si="2"/>
        <v>0</v>
      </c>
      <c r="Q9" s="33">
        <f t="shared" si="2"/>
        <v>0</v>
      </c>
      <c r="R9" s="33">
        <f t="shared" si="2"/>
        <v>0</v>
      </c>
      <c r="S9" s="33">
        <f t="shared" si="2"/>
        <v>0</v>
      </c>
    </row>
    <row r="10" spans="1:19" ht="12.75">
      <c r="A10" s="33">
        <v>79800009</v>
      </c>
      <c r="B10" s="33" t="s">
        <v>123</v>
      </c>
      <c r="C10" s="33">
        <v>2623.192947</v>
      </c>
      <c r="D10" s="33">
        <v>2024.430832</v>
      </c>
      <c r="E10" s="33">
        <v>1425.564777</v>
      </c>
      <c r="F10" s="33">
        <v>1084.185284</v>
      </c>
      <c r="G10" s="33">
        <v>3454.39449</v>
      </c>
      <c r="H10" s="33">
        <v>1042.32735</v>
      </c>
      <c r="I10" s="33">
        <v>1984.94023</v>
      </c>
      <c r="J10" s="33">
        <v>494.20466</v>
      </c>
      <c r="K10" s="33">
        <f>VLOOKUP(A10,'[1]Sheet6'!A9:B139,2,FALSE)</f>
        <v>0</v>
      </c>
      <c r="L10" s="33">
        <f t="shared" si="1"/>
        <v>0</v>
      </c>
      <c r="M10" s="33">
        <f t="shared" si="2"/>
        <v>0</v>
      </c>
      <c r="N10" s="33">
        <f t="shared" si="2"/>
        <v>0</v>
      </c>
      <c r="O10" s="33">
        <f t="shared" si="2"/>
        <v>0</v>
      </c>
      <c r="P10" s="33">
        <f t="shared" si="2"/>
        <v>0</v>
      </c>
      <c r="Q10" s="33">
        <f t="shared" si="2"/>
        <v>0</v>
      </c>
      <c r="R10" s="33">
        <f t="shared" si="2"/>
        <v>0</v>
      </c>
      <c r="S10" s="33">
        <f t="shared" si="2"/>
        <v>0</v>
      </c>
    </row>
    <row r="11" spans="1:19" ht="12.75">
      <c r="A11" s="33">
        <v>79800010</v>
      </c>
      <c r="B11" s="33" t="s">
        <v>124</v>
      </c>
      <c r="C11" s="33">
        <v>2245.787115</v>
      </c>
      <c r="D11" s="33">
        <v>1045.647476</v>
      </c>
      <c r="E11" s="33">
        <v>861.62539</v>
      </c>
      <c r="F11" s="33">
        <v>4946.212378</v>
      </c>
      <c r="G11" s="33">
        <v>3263.07267</v>
      </c>
      <c r="H11" s="33">
        <v>687.8695</v>
      </c>
      <c r="I11" s="33">
        <v>2109.30275</v>
      </c>
      <c r="J11" s="33">
        <v>3613.73534</v>
      </c>
      <c r="K11" s="33">
        <f>VLOOKUP(A11,'[1]Sheet6'!A10:B140,2,FALSE)</f>
        <v>0</v>
      </c>
      <c r="L11" s="33">
        <f t="shared" si="1"/>
        <v>0</v>
      </c>
      <c r="M11" s="33">
        <f t="shared" si="2"/>
        <v>0</v>
      </c>
      <c r="N11" s="33">
        <f t="shared" si="2"/>
        <v>0</v>
      </c>
      <c r="O11" s="33">
        <f t="shared" si="2"/>
        <v>0</v>
      </c>
      <c r="P11" s="33">
        <f t="shared" si="2"/>
        <v>0</v>
      </c>
      <c r="Q11" s="33">
        <f t="shared" si="2"/>
        <v>0</v>
      </c>
      <c r="R11" s="33">
        <f t="shared" si="2"/>
        <v>0</v>
      </c>
      <c r="S11" s="33">
        <f t="shared" si="2"/>
        <v>0</v>
      </c>
    </row>
    <row r="12" spans="1:19" ht="12.75">
      <c r="A12" s="33">
        <v>79800011</v>
      </c>
      <c r="B12" s="33" t="s">
        <v>125</v>
      </c>
      <c r="C12" s="33">
        <v>2385.902163</v>
      </c>
      <c r="D12" s="33">
        <v>1126.581851</v>
      </c>
      <c r="E12" s="33">
        <v>3995.52152</v>
      </c>
      <c r="F12" s="33">
        <v>142.030421</v>
      </c>
      <c r="G12" s="33">
        <v>3403.48346</v>
      </c>
      <c r="H12" s="33">
        <v>571.50859</v>
      </c>
      <c r="I12" s="33">
        <v>3871.3359</v>
      </c>
      <c r="J12" s="33">
        <v>963.82006</v>
      </c>
      <c r="K12" s="33">
        <f>VLOOKUP(A12,'[1]Sheet6'!A11:B141,2,FALSE)</f>
        <v>0</v>
      </c>
      <c r="L12" s="33">
        <f t="shared" si="1"/>
        <v>0</v>
      </c>
      <c r="M12" s="33">
        <f t="shared" si="2"/>
        <v>0</v>
      </c>
      <c r="N12" s="33">
        <f t="shared" si="2"/>
        <v>0</v>
      </c>
      <c r="O12" s="33">
        <f t="shared" si="2"/>
        <v>0</v>
      </c>
      <c r="P12" s="33">
        <f t="shared" si="2"/>
        <v>0</v>
      </c>
      <c r="Q12" s="33">
        <f t="shared" si="2"/>
        <v>0</v>
      </c>
      <c r="R12" s="33">
        <f t="shared" si="2"/>
        <v>0</v>
      </c>
      <c r="S12" s="33">
        <f t="shared" si="2"/>
        <v>0</v>
      </c>
    </row>
    <row r="13" spans="1:19" ht="12.75">
      <c r="A13" s="33">
        <v>79800012</v>
      </c>
      <c r="B13" s="33" t="s">
        <v>126</v>
      </c>
      <c r="C13" s="33">
        <v>2791.172544</v>
      </c>
      <c r="D13" s="33">
        <v>1432.553172</v>
      </c>
      <c r="E13" s="33">
        <v>2569.818636</v>
      </c>
      <c r="F13" s="33">
        <v>82.8892</v>
      </c>
      <c r="G13" s="33">
        <v>2820.78396</v>
      </c>
      <c r="H13" s="33">
        <v>842.1961</v>
      </c>
      <c r="I13" s="33">
        <v>3508.35235</v>
      </c>
      <c r="J13" s="33">
        <v>702.2139999999999</v>
      </c>
      <c r="K13" s="33">
        <f>VLOOKUP(A13,'[1]Sheet6'!A12:B142,2,FALSE)</f>
        <v>0</v>
      </c>
      <c r="L13" s="33">
        <f t="shared" si="1"/>
        <v>0</v>
      </c>
      <c r="M13" s="33">
        <f t="shared" si="2"/>
        <v>0</v>
      </c>
      <c r="N13" s="33">
        <f t="shared" si="2"/>
        <v>0</v>
      </c>
      <c r="O13" s="33">
        <f t="shared" si="2"/>
        <v>0</v>
      </c>
      <c r="P13" s="33">
        <f t="shared" si="2"/>
        <v>0</v>
      </c>
      <c r="Q13" s="33">
        <f t="shared" si="2"/>
        <v>0</v>
      </c>
      <c r="R13" s="33">
        <f t="shared" si="2"/>
        <v>0</v>
      </c>
      <c r="S13" s="33">
        <f t="shared" si="2"/>
        <v>0</v>
      </c>
    </row>
    <row r="14" spans="1:19" ht="12.75">
      <c r="A14" s="33">
        <v>79800013</v>
      </c>
      <c r="B14" s="33" t="s">
        <v>127</v>
      </c>
      <c r="C14" s="33">
        <v>655.699513</v>
      </c>
      <c r="D14" s="33">
        <v>5325.835706</v>
      </c>
      <c r="E14" s="33">
        <v>402.099935</v>
      </c>
      <c r="F14" s="33">
        <v>63.497694</v>
      </c>
      <c r="G14" s="33">
        <v>2238.70179</v>
      </c>
      <c r="H14" s="33">
        <v>6036.37768</v>
      </c>
      <c r="I14" s="33">
        <v>2086.37739</v>
      </c>
      <c r="J14" s="33">
        <v>268.37781</v>
      </c>
      <c r="K14" s="33">
        <f>VLOOKUP(A14,'[1]Sheet6'!A13:B143,2,FALSE)</f>
        <v>0</v>
      </c>
      <c r="L14" s="33">
        <f t="shared" si="1"/>
        <v>0</v>
      </c>
      <c r="M14" s="33">
        <f t="shared" si="2"/>
        <v>0</v>
      </c>
      <c r="N14" s="33">
        <f t="shared" si="2"/>
        <v>0</v>
      </c>
      <c r="O14" s="33">
        <f t="shared" si="2"/>
        <v>0</v>
      </c>
      <c r="P14" s="33">
        <f t="shared" si="2"/>
        <v>0</v>
      </c>
      <c r="Q14" s="33">
        <f t="shared" si="2"/>
        <v>0</v>
      </c>
      <c r="R14" s="33">
        <f t="shared" si="2"/>
        <v>0</v>
      </c>
      <c r="S14" s="33">
        <f t="shared" si="2"/>
        <v>0</v>
      </c>
    </row>
    <row r="15" spans="1:19" ht="12.75">
      <c r="A15" s="33">
        <v>79800014</v>
      </c>
      <c r="B15" s="33" t="s">
        <v>128</v>
      </c>
      <c r="C15" s="33">
        <v>1517.584967</v>
      </c>
      <c r="D15" s="33">
        <v>4990.469893</v>
      </c>
      <c r="E15" s="33">
        <v>1127.987291</v>
      </c>
      <c r="F15" s="33">
        <v>59.013454</v>
      </c>
      <c r="G15" s="33">
        <v>3923.27598</v>
      </c>
      <c r="H15" s="33">
        <v>2273.96884</v>
      </c>
      <c r="I15" s="33">
        <v>882.16095</v>
      </c>
      <c r="J15" s="33">
        <v>748.6832199999999</v>
      </c>
      <c r="K15" s="33">
        <f>VLOOKUP(A15,'[1]Sheet6'!A14:B144,2,FALSE)</f>
        <v>0</v>
      </c>
      <c r="L15" s="33">
        <f t="shared" si="1"/>
        <v>0</v>
      </c>
      <c r="M15" s="33">
        <f t="shared" si="2"/>
        <v>0</v>
      </c>
      <c r="N15" s="33">
        <f t="shared" si="2"/>
        <v>0</v>
      </c>
      <c r="O15" s="33">
        <f t="shared" si="2"/>
        <v>0</v>
      </c>
      <c r="P15" s="33">
        <f t="shared" si="2"/>
        <v>0</v>
      </c>
      <c r="Q15" s="33">
        <f t="shared" si="2"/>
        <v>0</v>
      </c>
      <c r="R15" s="33">
        <f t="shared" si="2"/>
        <v>0</v>
      </c>
      <c r="S15" s="33">
        <f t="shared" si="2"/>
        <v>0</v>
      </c>
    </row>
    <row r="16" spans="1:19" ht="12.75">
      <c r="A16" s="33">
        <v>79800015</v>
      </c>
      <c r="B16" s="33" t="s">
        <v>129</v>
      </c>
      <c r="C16" s="33">
        <v>2726.489704</v>
      </c>
      <c r="D16" s="33">
        <v>846.250179</v>
      </c>
      <c r="E16" s="33">
        <v>3085.997874</v>
      </c>
      <c r="F16" s="33">
        <v>164.205074</v>
      </c>
      <c r="G16" s="33">
        <v>2269.15072</v>
      </c>
      <c r="H16" s="33">
        <v>458.81737</v>
      </c>
      <c r="I16" s="33">
        <v>2792.05865</v>
      </c>
      <c r="J16" s="33">
        <v>1238.22487</v>
      </c>
      <c r="K16" s="33">
        <f>VLOOKUP(A16,'[1]Sheet6'!A15:B145,2,FALSE)</f>
        <v>0.0278262029584</v>
      </c>
      <c r="L16" s="33">
        <f t="shared" si="1"/>
        <v>75.86785586749194</v>
      </c>
      <c r="M16" s="33">
        <f t="shared" si="2"/>
        <v>23.547929234436328</v>
      </c>
      <c r="N16" s="33">
        <f t="shared" si="2"/>
        <v>85.87160317111491</v>
      </c>
      <c r="O16" s="33">
        <f t="shared" si="2"/>
        <v>4.5692037159230905</v>
      </c>
      <c r="P16" s="33">
        <f t="shared" si="2"/>
        <v>63.14184847791949</v>
      </c>
      <c r="Q16" s="33">
        <f t="shared" si="2"/>
        <v>12.767145258459307</v>
      </c>
      <c r="R16" s="33">
        <f t="shared" si="2"/>
        <v>77.69239066665631</v>
      </c>
      <c r="S16" s="33">
        <f t="shared" si="2"/>
        <v>34.455096540758454</v>
      </c>
    </row>
    <row r="17" spans="1:19" ht="12.75">
      <c r="A17" s="33">
        <v>79800016</v>
      </c>
      <c r="B17" s="33" t="s">
        <v>130</v>
      </c>
      <c r="C17" s="33">
        <v>1980.523489</v>
      </c>
      <c r="D17" s="33">
        <v>1352.170118</v>
      </c>
      <c r="E17" s="33">
        <v>4128.88468</v>
      </c>
      <c r="F17" s="33">
        <v>92.905244</v>
      </c>
      <c r="G17" s="33">
        <v>2613.50352</v>
      </c>
      <c r="H17" s="33">
        <v>419.70489</v>
      </c>
      <c r="I17" s="33">
        <v>2750.74385</v>
      </c>
      <c r="J17" s="33">
        <v>2897.15187</v>
      </c>
      <c r="K17" s="33">
        <f>VLOOKUP(A17,'[1]Sheet6'!A16:B146,2,FALSE)</f>
        <v>0.00627886180357</v>
      </c>
      <c r="L17" s="33">
        <f t="shared" si="1"/>
        <v>12.435433286155288</v>
      </c>
      <c r="M17" s="33">
        <f t="shared" si="2"/>
        <v>8.49008930583894</v>
      </c>
      <c r="N17" s="33">
        <f t="shared" si="2"/>
        <v>25.92469630859734</v>
      </c>
      <c r="O17" s="33">
        <f t="shared" si="2"/>
        <v>0.5833391879029509</v>
      </c>
      <c r="P17" s="33">
        <f t="shared" si="2"/>
        <v>16.409827425223746</v>
      </c>
      <c r="Q17" s="33">
        <f t="shared" si="2"/>
        <v>2.635269002592548</v>
      </c>
      <c r="R17" s="33">
        <f t="shared" si="2"/>
        <v>17.271540491170082</v>
      </c>
      <c r="S17" s="33">
        <f t="shared" si="2"/>
        <v>18.1908162156844</v>
      </c>
    </row>
    <row r="18" spans="1:19" ht="12.75">
      <c r="A18" s="33">
        <v>79800017</v>
      </c>
      <c r="B18" s="33" t="s">
        <v>131</v>
      </c>
      <c r="C18" s="33">
        <v>1865.96243</v>
      </c>
      <c r="D18" s="33">
        <v>1242.151776</v>
      </c>
      <c r="E18" s="33">
        <v>2436.927999</v>
      </c>
      <c r="F18" s="33">
        <v>2560.548654</v>
      </c>
      <c r="G18" s="33">
        <v>2804.66496</v>
      </c>
      <c r="H18" s="33">
        <v>920.52812</v>
      </c>
      <c r="I18" s="33">
        <v>2667.59428</v>
      </c>
      <c r="J18" s="33">
        <v>2076.80598</v>
      </c>
      <c r="K18" s="33">
        <f>VLOOKUP(A18,'[1]Sheet6'!A17:B147,2,FALSE)</f>
        <v>0.0585818092405</v>
      </c>
      <c r="L18" s="33">
        <f t="shared" si="1"/>
        <v>109.31145512419984</v>
      </c>
      <c r="M18" s="33">
        <f aca="true" t="shared" si="3" ref="M18:M49">D18*$K18</f>
        <v>72.76749838938028</v>
      </c>
      <c r="N18" s="33">
        <f aca="true" t="shared" si="4" ref="N18:N49">E18*$K18</f>
        <v>142.75965117025137</v>
      </c>
      <c r="O18" s="33">
        <f aca="true" t="shared" si="5" ref="O18:O49">F18*$K18</f>
        <v>150.00157279964705</v>
      </c>
      <c r="P18" s="33">
        <f aca="true" t="shared" si="6" ref="P18:P49">G18*$K18</f>
        <v>164.30234767023458</v>
      </c>
      <c r="Q18" s="33">
        <f aca="true" t="shared" si="7" ref="Q18:Q49">H18*$K18</f>
        <v>53.92620272635609</v>
      </c>
      <c r="R18" s="33">
        <f aca="true" t="shared" si="8" ref="R18:R49">I18*$K18</f>
        <v>156.27249924200893</v>
      </c>
      <c r="S18" s="33">
        <f aca="true" t="shared" si="9" ref="S18:S49">J18*$K18</f>
        <v>121.66305174988966</v>
      </c>
    </row>
    <row r="19" spans="1:19" ht="12.75">
      <c r="A19" s="33">
        <v>79800018</v>
      </c>
      <c r="B19" s="33" t="s">
        <v>132</v>
      </c>
      <c r="C19" s="33">
        <v>2023.347172</v>
      </c>
      <c r="D19" s="33">
        <v>1612.377698</v>
      </c>
      <c r="E19" s="33">
        <v>3851.498534</v>
      </c>
      <c r="F19" s="33">
        <v>169.497747</v>
      </c>
      <c r="G19" s="33">
        <v>3057.27983</v>
      </c>
      <c r="H19" s="33">
        <v>1449.45369</v>
      </c>
      <c r="I19" s="33">
        <v>2739.77993</v>
      </c>
      <c r="J19" s="33">
        <v>809.2750599999999</v>
      </c>
      <c r="K19" s="33">
        <f>VLOOKUP(A19,'[1]Sheet6'!A18:B148,2,FALSE)</f>
        <v>0.0058710611636</v>
      </c>
      <c r="L19" s="33">
        <f t="shared" si="1"/>
        <v>11.879195002009089</v>
      </c>
      <c r="M19" s="33">
        <f t="shared" si="3"/>
        <v>9.46636808378257</v>
      </c>
      <c r="N19" s="33">
        <f t="shared" si="4"/>
        <v>22.612383464629733</v>
      </c>
      <c r="O19" s="33">
        <f t="shared" si="5"/>
        <v>0.9951316397293984</v>
      </c>
      <c r="P19" s="33">
        <f t="shared" si="6"/>
        <v>17.94947687617061</v>
      </c>
      <c r="Q19" s="33">
        <f t="shared" si="7"/>
        <v>8.509831267795715</v>
      </c>
      <c r="R19" s="33">
        <f t="shared" si="8"/>
        <v>16.08541554383373</v>
      </c>
      <c r="S19" s="33">
        <f t="shared" si="9"/>
        <v>4.751303375436059</v>
      </c>
    </row>
    <row r="20" spans="1:19" ht="12.75">
      <c r="A20" s="33">
        <v>79800019</v>
      </c>
      <c r="B20" s="33" t="s">
        <v>133</v>
      </c>
      <c r="C20" s="33">
        <v>2909.462413</v>
      </c>
      <c r="D20" s="33">
        <v>870.430385</v>
      </c>
      <c r="E20" s="33">
        <v>2588.993667</v>
      </c>
      <c r="F20" s="33">
        <v>4187.944392</v>
      </c>
      <c r="G20" s="33">
        <v>2277.67643</v>
      </c>
      <c r="H20" s="33">
        <v>395.49548</v>
      </c>
      <c r="I20" s="33">
        <v>2357.5815</v>
      </c>
      <c r="J20" s="33">
        <v>3124.27752</v>
      </c>
      <c r="K20" s="33">
        <f>VLOOKUP(A20,'[1]Sheet6'!A19:B149,2,FALSE)</f>
        <v>0.72227930641</v>
      </c>
      <c r="L20" s="33">
        <f t="shared" si="1"/>
        <v>2101.4444936876052</v>
      </c>
      <c r="M20" s="33">
        <f t="shared" si="3"/>
        <v>628.6938547559893</v>
      </c>
      <c r="N20" s="33">
        <f t="shared" si="4"/>
        <v>1869.9765501006427</v>
      </c>
      <c r="O20" s="33">
        <f t="shared" si="5"/>
        <v>3024.8655707374096</v>
      </c>
      <c r="P20" s="33">
        <f t="shared" si="6"/>
        <v>1645.118552086805</v>
      </c>
      <c r="Q20" s="33">
        <f t="shared" si="7"/>
        <v>285.65820098269006</v>
      </c>
      <c r="R20" s="33">
        <f t="shared" si="8"/>
        <v>1702.8323306250475</v>
      </c>
      <c r="S20" s="33">
        <f t="shared" si="9"/>
        <v>2256.601000177955</v>
      </c>
    </row>
    <row r="21" spans="1:19" ht="12.75">
      <c r="A21" s="33">
        <v>79800020</v>
      </c>
      <c r="B21" s="33" t="s">
        <v>134</v>
      </c>
      <c r="C21" s="33">
        <v>2702.216482</v>
      </c>
      <c r="D21" s="33">
        <v>965.91927</v>
      </c>
      <c r="E21" s="33">
        <v>2974.039737</v>
      </c>
      <c r="F21" s="33">
        <v>548.419279</v>
      </c>
      <c r="G21" s="33">
        <v>3761.47767</v>
      </c>
      <c r="H21" s="33">
        <v>465.38563</v>
      </c>
      <c r="I21" s="33">
        <v>2725.35728</v>
      </c>
      <c r="J21" s="33">
        <v>1286.2954</v>
      </c>
      <c r="K21" s="33">
        <f>VLOOKUP(A21,'[1]Sheet6'!A20:B150,2,FALSE)</f>
        <v>0</v>
      </c>
      <c r="L21" s="33">
        <f t="shared" si="1"/>
        <v>0</v>
      </c>
      <c r="M21" s="33">
        <f t="shared" si="3"/>
        <v>0</v>
      </c>
      <c r="N21" s="33">
        <f t="shared" si="4"/>
        <v>0</v>
      </c>
      <c r="O21" s="33">
        <f t="shared" si="5"/>
        <v>0</v>
      </c>
      <c r="P21" s="33">
        <f t="shared" si="6"/>
        <v>0</v>
      </c>
      <c r="Q21" s="33">
        <f t="shared" si="7"/>
        <v>0</v>
      </c>
      <c r="R21" s="33">
        <f t="shared" si="8"/>
        <v>0</v>
      </c>
      <c r="S21" s="33">
        <f t="shared" si="9"/>
        <v>0</v>
      </c>
    </row>
    <row r="22" spans="1:19" ht="12.75">
      <c r="A22" s="33">
        <v>79800021</v>
      </c>
      <c r="B22" s="33" t="s">
        <v>135</v>
      </c>
      <c r="C22" s="33">
        <v>2914.848866</v>
      </c>
      <c r="D22" s="33">
        <v>861.552997</v>
      </c>
      <c r="E22" s="33">
        <v>2872.706993</v>
      </c>
      <c r="F22" s="33">
        <v>260.645599</v>
      </c>
      <c r="G22" s="33">
        <v>2218.42507</v>
      </c>
      <c r="H22" s="33">
        <v>198.07506</v>
      </c>
      <c r="I22" s="33">
        <v>3540.14654</v>
      </c>
      <c r="J22" s="33">
        <v>2522.92216</v>
      </c>
      <c r="K22" s="33">
        <f>VLOOKUP(A22,'[1]Sheet6'!A21:B151,2,FALSE)</f>
        <v>0.0126839556608</v>
      </c>
      <c r="L22" s="33">
        <f t="shared" si="1"/>
        <v>36.97181377427716</v>
      </c>
      <c r="M22" s="33">
        <f t="shared" si="3"/>
        <v>10.927900013377355</v>
      </c>
      <c r="N22" s="33">
        <f t="shared" si="4"/>
        <v>36.437288125682095</v>
      </c>
      <c r="O22" s="33">
        <f t="shared" si="5"/>
        <v>3.306017220898657</v>
      </c>
      <c r="P22" s="33">
        <f t="shared" si="6"/>
        <v>28.138405224687133</v>
      </c>
      <c r="Q22" s="33">
        <f t="shared" si="7"/>
        <v>2.5123752785502997</v>
      </c>
      <c r="R22" s="33">
        <f t="shared" si="8"/>
        <v>44.90306174609454</v>
      </c>
      <c r="S22" s="33">
        <f t="shared" si="9"/>
        <v>32.000632813089766</v>
      </c>
    </row>
    <row r="23" spans="1:19" ht="12.75">
      <c r="A23" s="33">
        <v>79800022</v>
      </c>
      <c r="B23" s="33" t="s">
        <v>136</v>
      </c>
      <c r="C23" s="33">
        <v>1920.218621</v>
      </c>
      <c r="D23" s="33">
        <v>1904.094756</v>
      </c>
      <c r="E23" s="33">
        <v>2676.250492</v>
      </c>
      <c r="F23" s="33">
        <v>214.299547</v>
      </c>
      <c r="G23" s="33">
        <v>3172.74979</v>
      </c>
      <c r="H23" s="33">
        <v>767.3539</v>
      </c>
      <c r="I23" s="33">
        <v>2396.38709</v>
      </c>
      <c r="J23" s="33">
        <v>1170.43488</v>
      </c>
      <c r="K23" s="33">
        <f>VLOOKUP(A23,'[1]Sheet6'!A22:B152,2,FALSE)</f>
        <v>0.346838322162</v>
      </c>
      <c r="L23" s="33">
        <f t="shared" si="1"/>
        <v>666.0054046918693</v>
      </c>
      <c r="M23" s="33">
        <f t="shared" si="3"/>
        <v>660.4130304085028</v>
      </c>
      <c r="N23" s="33">
        <f t="shared" si="4"/>
        <v>928.2262303305071</v>
      </c>
      <c r="O23" s="33">
        <f t="shared" si="5"/>
        <v>74.32729532155666</v>
      </c>
      <c r="P23" s="33">
        <f t="shared" si="6"/>
        <v>1100.4312138034377</v>
      </c>
      <c r="Q23" s="33">
        <f t="shared" si="7"/>
        <v>266.1477391804671</v>
      </c>
      <c r="R23" s="33">
        <f t="shared" si="8"/>
        <v>831.1588775462777</v>
      </c>
      <c r="S23" s="33">
        <f t="shared" si="9"/>
        <v>405.9516699790818</v>
      </c>
    </row>
    <row r="24" spans="1:19" ht="12.75">
      <c r="A24" s="33">
        <v>79800023</v>
      </c>
      <c r="B24" s="33" t="s">
        <v>137</v>
      </c>
      <c r="C24" s="33">
        <v>1952.642637</v>
      </c>
      <c r="D24" s="33">
        <v>3427.499955</v>
      </c>
      <c r="E24" s="33">
        <v>960.509708</v>
      </c>
      <c r="F24" s="33">
        <v>1261.061203</v>
      </c>
      <c r="G24" s="33">
        <v>2364.81639</v>
      </c>
      <c r="H24" s="33">
        <v>4756.98496</v>
      </c>
      <c r="I24" s="33">
        <v>2244.46714</v>
      </c>
      <c r="J24" s="33">
        <v>1267.84726</v>
      </c>
      <c r="K24" s="33">
        <f>VLOOKUP(A24,'[1]Sheet6'!A23:B153,2,FALSE)</f>
        <v>0</v>
      </c>
      <c r="L24" s="33">
        <f t="shared" si="1"/>
        <v>0</v>
      </c>
      <c r="M24" s="33">
        <f t="shared" si="3"/>
        <v>0</v>
      </c>
      <c r="N24" s="33">
        <f t="shared" si="4"/>
        <v>0</v>
      </c>
      <c r="O24" s="33">
        <f t="shared" si="5"/>
        <v>0</v>
      </c>
      <c r="P24" s="33">
        <f t="shared" si="6"/>
        <v>0</v>
      </c>
      <c r="Q24" s="33">
        <f t="shared" si="7"/>
        <v>0</v>
      </c>
      <c r="R24" s="33">
        <f t="shared" si="8"/>
        <v>0</v>
      </c>
      <c r="S24" s="33">
        <f t="shared" si="9"/>
        <v>0</v>
      </c>
    </row>
    <row r="25" spans="1:19" ht="12.75">
      <c r="A25" s="33">
        <v>79800024</v>
      </c>
      <c r="B25" s="33" t="s">
        <v>138</v>
      </c>
      <c r="C25" s="33">
        <v>1416.680235</v>
      </c>
      <c r="D25" s="33">
        <v>165.683474</v>
      </c>
      <c r="E25" s="33">
        <v>352.397942</v>
      </c>
      <c r="F25" s="33">
        <v>5067.651514</v>
      </c>
      <c r="G25" s="33">
        <v>1373.18351</v>
      </c>
      <c r="H25" s="33">
        <v>561.52862</v>
      </c>
      <c r="I25" s="33">
        <v>4952.75521</v>
      </c>
      <c r="J25" s="33">
        <v>3007.89923</v>
      </c>
      <c r="K25" s="33">
        <f>VLOOKUP(A25,'[1]Sheet6'!A24:B154,2,FALSE)</f>
        <v>0.105546247914</v>
      </c>
      <c r="L25" s="33">
        <f t="shared" si="1"/>
        <v>149.52528329817378</v>
      </c>
      <c r="M25" s="33">
        <f t="shared" si="3"/>
        <v>17.487269022056772</v>
      </c>
      <c r="N25" s="33">
        <f t="shared" si="4"/>
        <v>37.19428055071539</v>
      </c>
      <c r="O25" s="33">
        <f t="shared" si="5"/>
        <v>534.8716030384014</v>
      </c>
      <c r="P25" s="33">
        <f t="shared" si="6"/>
        <v>144.9343671778767</v>
      </c>
      <c r="Q25" s="33">
        <f t="shared" si="7"/>
        <v>59.267238937326304</v>
      </c>
      <c r="R25" s="33">
        <f t="shared" si="8"/>
        <v>522.7447292520152</v>
      </c>
      <c r="S25" s="33">
        <f t="shared" si="9"/>
        <v>317.4724778299097</v>
      </c>
    </row>
    <row r="26" spans="1:19" ht="12.75">
      <c r="A26" s="33">
        <v>79800025</v>
      </c>
      <c r="B26" s="33" t="s">
        <v>139</v>
      </c>
      <c r="C26" s="33">
        <v>3218.131623</v>
      </c>
      <c r="D26" s="33">
        <v>1243.996595</v>
      </c>
      <c r="E26" s="33">
        <v>3842.86001</v>
      </c>
      <c r="F26" s="33">
        <v>549.923638</v>
      </c>
      <c r="G26" s="33">
        <v>3646.12773</v>
      </c>
      <c r="H26" s="33">
        <v>820.21186</v>
      </c>
      <c r="I26" s="33">
        <v>4616.60077</v>
      </c>
      <c r="J26" s="33">
        <v>1135.99597</v>
      </c>
      <c r="K26" s="33">
        <f>VLOOKUP(A26,'[1]Sheet6'!A25:B155,2,FALSE)</f>
        <v>0.714289073808</v>
      </c>
      <c r="L26" s="33">
        <f t="shared" si="1"/>
        <v>2298.676256384906</v>
      </c>
      <c r="M26" s="33">
        <f t="shared" si="3"/>
        <v>888.5731756628558</v>
      </c>
      <c r="N26" s="33">
        <f t="shared" si="4"/>
        <v>2744.9129173167016</v>
      </c>
      <c r="O26" s="33">
        <f t="shared" si="5"/>
        <v>392.80444605214586</v>
      </c>
      <c r="P26" s="33">
        <f t="shared" si="6"/>
        <v>2604.3891992473655</v>
      </c>
      <c r="Q26" s="33">
        <f t="shared" si="7"/>
        <v>585.868369805737</v>
      </c>
      <c r="R26" s="33">
        <f t="shared" si="8"/>
        <v>3297.5874881446</v>
      </c>
      <c r="S26" s="33">
        <f t="shared" si="9"/>
        <v>811.4295092609206</v>
      </c>
    </row>
    <row r="27" spans="1:19" ht="12.75">
      <c r="A27" s="33">
        <v>79800026</v>
      </c>
      <c r="B27" s="33" t="s">
        <v>140</v>
      </c>
      <c r="C27" s="33">
        <v>2409.52997</v>
      </c>
      <c r="D27" s="33">
        <v>1011.55826</v>
      </c>
      <c r="E27" s="33">
        <v>3082.595434</v>
      </c>
      <c r="F27" s="33">
        <v>327.31392</v>
      </c>
      <c r="G27" s="33">
        <v>2494.07539</v>
      </c>
      <c r="H27" s="33">
        <v>315.98892</v>
      </c>
      <c r="I27" s="33">
        <v>2390.26344</v>
      </c>
      <c r="J27" s="33">
        <v>810.76037</v>
      </c>
      <c r="K27" s="33">
        <f>VLOOKUP(A27,'[1]Sheet6'!A26:B156,2,FALSE)</f>
        <v>0.569827607707</v>
      </c>
      <c r="L27" s="33">
        <f t="shared" si="1"/>
        <v>1373.0166985034195</v>
      </c>
      <c r="M27" s="33">
        <f t="shared" si="3"/>
        <v>576.4138233520556</v>
      </c>
      <c r="N27" s="33">
        <f t="shared" si="4"/>
        <v>1756.5479816847414</v>
      </c>
      <c r="O27" s="33">
        <f t="shared" si="5"/>
        <v>186.5125080028004</v>
      </c>
      <c r="P27" s="33">
        <f t="shared" si="6"/>
        <v>1421.1930129246032</v>
      </c>
      <c r="Q27" s="33">
        <f t="shared" si="7"/>
        <v>180.0592103455186</v>
      </c>
      <c r="R27" s="33">
        <f t="shared" si="8"/>
        <v>1362.0380978047044</v>
      </c>
      <c r="S27" s="33">
        <f t="shared" si="9"/>
        <v>461.99364206074216</v>
      </c>
    </row>
    <row r="28" spans="1:19" ht="12.75">
      <c r="A28" s="33">
        <v>79800027</v>
      </c>
      <c r="B28" s="33" t="s">
        <v>141</v>
      </c>
      <c r="C28" s="33">
        <v>2005.671858</v>
      </c>
      <c r="D28" s="33">
        <v>1057.123373</v>
      </c>
      <c r="E28" s="33">
        <v>3236.290195</v>
      </c>
      <c r="F28" s="33">
        <v>123.224186</v>
      </c>
      <c r="G28" s="33">
        <v>2833.53961</v>
      </c>
      <c r="H28" s="33">
        <v>250.09952</v>
      </c>
      <c r="I28" s="33">
        <v>2288.12489</v>
      </c>
      <c r="J28" s="33">
        <v>922.36455</v>
      </c>
      <c r="K28" s="33">
        <f>VLOOKUP(A28,'[1]Sheet6'!A27:B157,2,FALSE)</f>
        <v>0</v>
      </c>
      <c r="L28" s="33">
        <f t="shared" si="1"/>
        <v>0</v>
      </c>
      <c r="M28" s="33">
        <f t="shared" si="3"/>
        <v>0</v>
      </c>
      <c r="N28" s="33">
        <f t="shared" si="4"/>
        <v>0</v>
      </c>
      <c r="O28" s="33">
        <f t="shared" si="5"/>
        <v>0</v>
      </c>
      <c r="P28" s="33">
        <f t="shared" si="6"/>
        <v>0</v>
      </c>
      <c r="Q28" s="33">
        <f t="shared" si="7"/>
        <v>0</v>
      </c>
      <c r="R28" s="33">
        <f t="shared" si="8"/>
        <v>0</v>
      </c>
      <c r="S28" s="33">
        <f t="shared" si="9"/>
        <v>0</v>
      </c>
    </row>
    <row r="29" spans="1:19" ht="12.75">
      <c r="A29" s="33">
        <v>79800028</v>
      </c>
      <c r="B29" s="33" t="s">
        <v>142</v>
      </c>
      <c r="C29" s="33">
        <v>1848.373731</v>
      </c>
      <c r="D29" s="33">
        <v>524.932712</v>
      </c>
      <c r="E29" s="33">
        <v>3872.763809</v>
      </c>
      <c r="F29" s="33">
        <v>354.198091</v>
      </c>
      <c r="G29" s="33">
        <v>2278.80684</v>
      </c>
      <c r="H29" s="33">
        <v>605.85745</v>
      </c>
      <c r="I29" s="33">
        <v>2947.9886</v>
      </c>
      <c r="J29" s="33">
        <v>1053.9022</v>
      </c>
      <c r="K29" s="33">
        <f>VLOOKUP(A29,'[1]Sheet6'!A28:B158,2,FALSE)</f>
        <v>0.0873456225297</v>
      </c>
      <c r="L29" s="33">
        <f t="shared" si="1"/>
        <v>161.44735420173924</v>
      </c>
      <c r="M29" s="33">
        <f t="shared" si="3"/>
        <v>45.850574515843725</v>
      </c>
      <c r="N29" s="33">
        <f t="shared" si="4"/>
        <v>338.2689658075972</v>
      </c>
      <c r="O29" s="33">
        <f t="shared" si="5"/>
        <v>30.93765275722633</v>
      </c>
      <c r="P29" s="33">
        <f t="shared" si="6"/>
        <v>199.0438020647385</v>
      </c>
      <c r="Q29" s="33">
        <f t="shared" si="7"/>
        <v>52.91899613450659</v>
      </c>
      <c r="R29" s="33">
        <f t="shared" si="8"/>
        <v>257.4938994774588</v>
      </c>
      <c r="S29" s="33">
        <f t="shared" si="9"/>
        <v>92.0537437444204</v>
      </c>
    </row>
    <row r="30" spans="1:19" ht="12.75">
      <c r="A30" s="33">
        <v>79800029</v>
      </c>
      <c r="B30" s="33" t="s">
        <v>143</v>
      </c>
      <c r="C30" s="33">
        <v>2415.743778</v>
      </c>
      <c r="D30" s="33">
        <v>880.812472</v>
      </c>
      <c r="E30" s="33">
        <v>3324.986752</v>
      </c>
      <c r="F30" s="33">
        <v>2039.123475</v>
      </c>
      <c r="G30" s="33">
        <v>3033.51428</v>
      </c>
      <c r="H30" s="33">
        <v>504.38294</v>
      </c>
      <c r="I30" s="33">
        <v>2131.58613</v>
      </c>
      <c r="J30" s="33">
        <v>964.967</v>
      </c>
      <c r="K30" s="33">
        <f>VLOOKUP(A30,'[1]Sheet6'!A29:B159,2,FALSE)</f>
        <v>0.637920106865</v>
      </c>
      <c r="L30" s="33">
        <f t="shared" si="1"/>
        <v>1541.0515290202188</v>
      </c>
      <c r="M30" s="33">
        <f t="shared" si="3"/>
        <v>561.8879862662648</v>
      </c>
      <c r="N30" s="33">
        <f t="shared" si="4"/>
        <v>2121.0759041605493</v>
      </c>
      <c r="O30" s="33">
        <f t="shared" si="5"/>
        <v>1300.7978650829302</v>
      </c>
      <c r="P30" s="33">
        <f t="shared" si="6"/>
        <v>1935.1397536741035</v>
      </c>
      <c r="Q30" s="33">
        <f t="shared" si="7"/>
        <v>321.7560189856829</v>
      </c>
      <c r="R30" s="33">
        <f t="shared" si="8"/>
        <v>1359.7816518415518</v>
      </c>
      <c r="S30" s="33">
        <f t="shared" si="9"/>
        <v>615.5718517611984</v>
      </c>
    </row>
    <row r="31" spans="1:19" ht="12.75">
      <c r="A31" s="33">
        <v>79800030</v>
      </c>
      <c r="B31" s="33" t="s">
        <v>144</v>
      </c>
      <c r="C31" s="33">
        <v>1992.123039</v>
      </c>
      <c r="D31" s="33">
        <v>676.088364</v>
      </c>
      <c r="E31" s="33">
        <v>6364.103817</v>
      </c>
      <c r="F31" s="33">
        <v>485.795013</v>
      </c>
      <c r="G31" s="33">
        <v>1871.81826</v>
      </c>
      <c r="H31" s="33">
        <v>311.33933</v>
      </c>
      <c r="I31" s="33">
        <v>8285.49139</v>
      </c>
      <c r="J31" s="33">
        <v>1869.97408</v>
      </c>
      <c r="K31" s="33">
        <f>VLOOKUP(A31,'[1]Sheet6'!A30:B160,2,FALSE)</f>
        <v>0.525788335679</v>
      </c>
      <c r="L31" s="33">
        <f t="shared" si="1"/>
        <v>1047.4350571436016</v>
      </c>
      <c r="M31" s="33">
        <f t="shared" si="3"/>
        <v>355.4793756794979</v>
      </c>
      <c r="N31" s="33">
        <f t="shared" si="4"/>
        <v>3346.171554028801</v>
      </c>
      <c r="O31" s="33">
        <f t="shared" si="5"/>
        <v>255.42535136642815</v>
      </c>
      <c r="P31" s="33">
        <f t="shared" si="6"/>
        <v>984.1802076189616</v>
      </c>
      <c r="Q31" s="33">
        <f t="shared" si="7"/>
        <v>163.69858815211495</v>
      </c>
      <c r="R31" s="33">
        <f t="shared" si="8"/>
        <v>4356.414728230784</v>
      </c>
      <c r="S31" s="33">
        <f t="shared" si="9"/>
        <v>983.2105592860692</v>
      </c>
    </row>
    <row r="32" spans="1:19" ht="12.75">
      <c r="A32" s="33">
        <v>79800031</v>
      </c>
      <c r="B32" s="33" t="s">
        <v>145</v>
      </c>
      <c r="C32" s="33">
        <v>1436.387984</v>
      </c>
      <c r="D32" s="33">
        <v>834.831383</v>
      </c>
      <c r="E32" s="33">
        <v>5922.30053</v>
      </c>
      <c r="F32" s="33">
        <v>226.745196</v>
      </c>
      <c r="G32" s="33">
        <v>1800.32664</v>
      </c>
      <c r="H32" s="33">
        <v>435.37543</v>
      </c>
      <c r="I32" s="33">
        <v>6291.95811</v>
      </c>
      <c r="J32" s="33">
        <v>756.38425</v>
      </c>
      <c r="K32" s="33">
        <f>VLOOKUP(A32,'[1]Sheet6'!A31:B161,2,FALSE)</f>
        <v>0.476422542055</v>
      </c>
      <c r="L32" s="33">
        <f t="shared" si="1"/>
        <v>684.3276147145367</v>
      </c>
      <c r="M32" s="33">
        <f t="shared" si="3"/>
        <v>397.7324896761513</v>
      </c>
      <c r="N32" s="33">
        <f t="shared" si="4"/>
        <v>2821.517473316274</v>
      </c>
      <c r="O32" s="33">
        <f t="shared" si="5"/>
        <v>108.02652267707921</v>
      </c>
      <c r="P32" s="33">
        <f t="shared" si="6"/>
        <v>857.7161943581368</v>
      </c>
      <c r="Q32" s="33">
        <f t="shared" si="7"/>
        <v>207.4226691088887</v>
      </c>
      <c r="R32" s="33">
        <f t="shared" si="8"/>
        <v>2997.630677269773</v>
      </c>
      <c r="S32" s="33">
        <f t="shared" si="9"/>
        <v>360.35850715536463</v>
      </c>
    </row>
    <row r="33" spans="1:19" ht="12.75">
      <c r="A33" s="33">
        <v>79800032</v>
      </c>
      <c r="B33" s="33" t="s">
        <v>146</v>
      </c>
      <c r="C33" s="33">
        <v>512.191407</v>
      </c>
      <c r="D33" s="33">
        <v>1844.867438</v>
      </c>
      <c r="E33" s="33">
        <v>720.97051</v>
      </c>
      <c r="F33" s="33">
        <v>736.152944</v>
      </c>
      <c r="G33" s="33">
        <v>1711.70597</v>
      </c>
      <c r="H33" s="33">
        <v>4684.25938</v>
      </c>
      <c r="I33" s="33">
        <v>5839.96791</v>
      </c>
      <c r="J33" s="33">
        <v>2153.44498</v>
      </c>
      <c r="K33" s="33">
        <f>VLOOKUP(A33,'[1]Sheet6'!A32:B162,2,FALSE)</f>
        <v>0.382086937021</v>
      </c>
      <c r="L33" s="33">
        <f t="shared" si="1"/>
        <v>195.7016458691064</v>
      </c>
      <c r="M33" s="33">
        <f t="shared" si="3"/>
        <v>704.8997485951996</v>
      </c>
      <c r="N33" s="33">
        <f t="shared" si="4"/>
        <v>275.47341384836824</v>
      </c>
      <c r="O33" s="33">
        <f t="shared" si="5"/>
        <v>281.27442355195177</v>
      </c>
      <c r="P33" s="33">
        <f t="shared" si="6"/>
        <v>654.0204911578597</v>
      </c>
      <c r="Q33" s="33">
        <f t="shared" si="7"/>
        <v>1789.7943187160886</v>
      </c>
      <c r="R33" s="33">
        <f t="shared" si="8"/>
        <v>2231.3754510328313</v>
      </c>
      <c r="S33" s="33">
        <f t="shared" si="9"/>
        <v>822.8031964514487</v>
      </c>
    </row>
    <row r="34" spans="1:19" ht="12.75">
      <c r="A34" s="33">
        <v>79800033</v>
      </c>
      <c r="B34" s="33" t="s">
        <v>147</v>
      </c>
      <c r="C34" s="33">
        <v>3777.765158</v>
      </c>
      <c r="D34" s="33">
        <v>900.784416</v>
      </c>
      <c r="E34" s="33">
        <v>2654.65897</v>
      </c>
      <c r="F34" s="33">
        <v>238.313814</v>
      </c>
      <c r="G34" s="33">
        <v>3656.82922</v>
      </c>
      <c r="H34" s="33">
        <v>458.73105</v>
      </c>
      <c r="I34" s="33">
        <v>2377.92151</v>
      </c>
      <c r="J34" s="33">
        <v>598.3269399999999</v>
      </c>
      <c r="K34" s="33">
        <f>VLOOKUP(A34,'[1]Sheet6'!A33:B163,2,FALSE)</f>
        <v>0.968766992099</v>
      </c>
      <c r="L34" s="33">
        <f aca="true" t="shared" si="10" ref="L34:L50">C34*$K34</f>
        <v>3659.7741889720637</v>
      </c>
      <c r="M34" s="33">
        <f t="shared" si="3"/>
        <v>872.6502092179743</v>
      </c>
      <c r="N34" s="33">
        <f t="shared" si="4"/>
        <v>2571.7459854155295</v>
      </c>
      <c r="O34" s="33">
        <f t="shared" si="5"/>
        <v>230.87055676442054</v>
      </c>
      <c r="P34" s="33">
        <f t="shared" si="6"/>
        <v>3542.6154440791324</v>
      </c>
      <c r="Q34" s="33">
        <f t="shared" si="7"/>
        <v>444.4034994909159</v>
      </c>
      <c r="R34" s="33">
        <f t="shared" si="8"/>
        <v>2303.6518686902123</v>
      </c>
      <c r="S34" s="33">
        <f t="shared" si="9"/>
        <v>579.6393899555987</v>
      </c>
    </row>
    <row r="35" spans="1:19" ht="12.75">
      <c r="A35" s="33">
        <v>79800034</v>
      </c>
      <c r="B35" s="33" t="s">
        <v>148</v>
      </c>
      <c r="C35" s="33">
        <v>2111.085297</v>
      </c>
      <c r="D35" s="33">
        <v>508.671848</v>
      </c>
      <c r="E35" s="33">
        <v>4096.982993</v>
      </c>
      <c r="F35" s="33">
        <v>88.684862</v>
      </c>
      <c r="G35" s="33">
        <v>2465.97714</v>
      </c>
      <c r="H35" s="33">
        <v>536.11361</v>
      </c>
      <c r="I35" s="33">
        <v>4530.30203</v>
      </c>
      <c r="J35" s="33">
        <v>2418.21117</v>
      </c>
      <c r="K35" s="33">
        <f>VLOOKUP(A35,'[1]Sheet6'!A34:B164,2,FALSE)</f>
        <v>0.99989927525</v>
      </c>
      <c r="L35" s="33">
        <f t="shared" si="10"/>
        <v>2110.872658461231</v>
      </c>
      <c r="M35" s="33">
        <f t="shared" si="3"/>
        <v>508.6206121552782</v>
      </c>
      <c r="N35" s="33">
        <f t="shared" si="4"/>
        <v>4096.570325412275</v>
      </c>
      <c r="O35" s="33">
        <f t="shared" si="5"/>
        <v>88.67592923944626</v>
      </c>
      <c r="P35" s="33">
        <f t="shared" si="6"/>
        <v>2465.7287550690676</v>
      </c>
      <c r="Q35" s="33">
        <f t="shared" si="7"/>
        <v>536.0596100906612</v>
      </c>
      <c r="R35" s="33">
        <f t="shared" si="8"/>
        <v>4529.845716460603</v>
      </c>
      <c r="S35" s="33">
        <f t="shared" si="9"/>
        <v>2417.9675962844544</v>
      </c>
    </row>
    <row r="36" spans="1:19" ht="12.75">
      <c r="A36" s="33">
        <v>79800035</v>
      </c>
      <c r="B36" s="33" t="s">
        <v>149</v>
      </c>
      <c r="C36" s="33">
        <v>2623.856469</v>
      </c>
      <c r="D36" s="33">
        <v>508.126133</v>
      </c>
      <c r="E36" s="33">
        <v>2033.243941</v>
      </c>
      <c r="F36" s="33">
        <v>281.270275</v>
      </c>
      <c r="G36" s="33">
        <v>2832.55772</v>
      </c>
      <c r="H36" s="33">
        <v>127.48411</v>
      </c>
      <c r="I36" s="33">
        <v>2203.5803</v>
      </c>
      <c r="J36" s="33">
        <v>1233.2244899999998</v>
      </c>
      <c r="K36" s="33">
        <f>VLOOKUP(A36,'[1]Sheet6'!A35:B165,2,FALSE)</f>
        <v>1</v>
      </c>
      <c r="L36" s="33">
        <f t="shared" si="10"/>
        <v>2623.856469</v>
      </c>
      <c r="M36" s="33">
        <f t="shared" si="3"/>
        <v>508.126133</v>
      </c>
      <c r="N36" s="33">
        <f t="shared" si="4"/>
        <v>2033.243941</v>
      </c>
      <c r="O36" s="33">
        <f t="shared" si="5"/>
        <v>281.270275</v>
      </c>
      <c r="P36" s="33">
        <f t="shared" si="6"/>
        <v>2832.55772</v>
      </c>
      <c r="Q36" s="33">
        <f t="shared" si="7"/>
        <v>127.48411</v>
      </c>
      <c r="R36" s="33">
        <f t="shared" si="8"/>
        <v>2203.5803</v>
      </c>
      <c r="S36" s="33">
        <f t="shared" si="9"/>
        <v>1233.2244899999998</v>
      </c>
    </row>
    <row r="37" spans="1:19" ht="12.75">
      <c r="A37" s="33">
        <v>79800036</v>
      </c>
      <c r="B37" s="33" t="s">
        <v>150</v>
      </c>
      <c r="C37" s="33">
        <v>2932.747375</v>
      </c>
      <c r="D37" s="33">
        <v>772.447838</v>
      </c>
      <c r="E37" s="33">
        <v>2904.668586</v>
      </c>
      <c r="F37" s="33">
        <v>538.119408</v>
      </c>
      <c r="G37" s="33">
        <v>3117.03195</v>
      </c>
      <c r="H37" s="33">
        <v>267.35114</v>
      </c>
      <c r="I37" s="33">
        <v>1458.57756</v>
      </c>
      <c r="J37" s="33">
        <v>642.30573</v>
      </c>
      <c r="K37" s="33">
        <f>VLOOKUP(A37,'[1]Sheet6'!A36:B166,2,FALSE)</f>
        <v>1</v>
      </c>
      <c r="L37" s="33">
        <f t="shared" si="10"/>
        <v>2932.747375</v>
      </c>
      <c r="M37" s="33">
        <f t="shared" si="3"/>
        <v>772.447838</v>
      </c>
      <c r="N37" s="33">
        <f t="shared" si="4"/>
        <v>2904.668586</v>
      </c>
      <c r="O37" s="33">
        <f t="shared" si="5"/>
        <v>538.119408</v>
      </c>
      <c r="P37" s="33">
        <f t="shared" si="6"/>
        <v>3117.03195</v>
      </c>
      <c r="Q37" s="33">
        <f t="shared" si="7"/>
        <v>267.35114</v>
      </c>
      <c r="R37" s="33">
        <f t="shared" si="8"/>
        <v>1458.57756</v>
      </c>
      <c r="S37" s="33">
        <f t="shared" si="9"/>
        <v>642.30573</v>
      </c>
    </row>
    <row r="38" spans="1:19" ht="12.75">
      <c r="A38" s="33">
        <v>79800037</v>
      </c>
      <c r="B38" s="33" t="s">
        <v>151</v>
      </c>
      <c r="C38" s="33">
        <v>2073.465948</v>
      </c>
      <c r="D38" s="33">
        <v>638.438009</v>
      </c>
      <c r="E38" s="33">
        <v>3581.29107</v>
      </c>
      <c r="F38" s="33">
        <v>422.7637</v>
      </c>
      <c r="G38" s="33">
        <v>2759.44138</v>
      </c>
      <c r="H38" s="33">
        <v>702.54394</v>
      </c>
      <c r="I38" s="33">
        <v>2317.29256</v>
      </c>
      <c r="J38" s="33">
        <v>1926.43952</v>
      </c>
      <c r="K38" s="33">
        <f>VLOOKUP(A38,'[1]Sheet6'!A37:B167,2,FALSE)</f>
        <v>1</v>
      </c>
      <c r="L38" s="33">
        <f t="shared" si="10"/>
        <v>2073.465948</v>
      </c>
      <c r="M38" s="33">
        <f t="shared" si="3"/>
        <v>638.438009</v>
      </c>
      <c r="N38" s="33">
        <f t="shared" si="4"/>
        <v>3581.29107</v>
      </c>
      <c r="O38" s="33">
        <f t="shared" si="5"/>
        <v>422.7637</v>
      </c>
      <c r="P38" s="33">
        <f t="shared" si="6"/>
        <v>2759.44138</v>
      </c>
      <c r="Q38" s="33">
        <f t="shared" si="7"/>
        <v>702.54394</v>
      </c>
      <c r="R38" s="33">
        <f t="shared" si="8"/>
        <v>2317.29256</v>
      </c>
      <c r="S38" s="33">
        <f t="shared" si="9"/>
        <v>1926.43952</v>
      </c>
    </row>
    <row r="39" spans="1:19" ht="12.75">
      <c r="A39" s="33">
        <v>79800038</v>
      </c>
      <c r="B39" s="33" t="s">
        <v>152</v>
      </c>
      <c r="C39" s="33">
        <v>2567.217046</v>
      </c>
      <c r="D39" s="33">
        <v>640.888086</v>
      </c>
      <c r="E39" s="33">
        <v>3394.636938</v>
      </c>
      <c r="F39" s="33">
        <v>328.516516</v>
      </c>
      <c r="G39" s="33">
        <v>2814.93853</v>
      </c>
      <c r="H39" s="33">
        <v>271.20944</v>
      </c>
      <c r="I39" s="33">
        <v>1473.38609</v>
      </c>
      <c r="J39" s="33">
        <v>2039.53507</v>
      </c>
      <c r="K39" s="33">
        <f>VLOOKUP(A39,'[1]Sheet6'!A38:B168,2,FALSE)</f>
        <v>1</v>
      </c>
      <c r="L39" s="33">
        <f t="shared" si="10"/>
        <v>2567.217046</v>
      </c>
      <c r="M39" s="33">
        <f t="shared" si="3"/>
        <v>640.888086</v>
      </c>
      <c r="N39" s="33">
        <f t="shared" si="4"/>
        <v>3394.636938</v>
      </c>
      <c r="O39" s="33">
        <f t="shared" si="5"/>
        <v>328.516516</v>
      </c>
      <c r="P39" s="33">
        <f t="shared" si="6"/>
        <v>2814.93853</v>
      </c>
      <c r="Q39" s="33">
        <f t="shared" si="7"/>
        <v>271.20944</v>
      </c>
      <c r="R39" s="33">
        <f t="shared" si="8"/>
        <v>1473.38609</v>
      </c>
      <c r="S39" s="33">
        <f t="shared" si="9"/>
        <v>2039.53507</v>
      </c>
    </row>
    <row r="40" spans="1:19" ht="12.75">
      <c r="A40" s="33">
        <v>79800039</v>
      </c>
      <c r="B40" s="33" t="s">
        <v>153</v>
      </c>
      <c r="C40" s="33">
        <v>3343.787316</v>
      </c>
      <c r="D40" s="33">
        <v>741.353446</v>
      </c>
      <c r="E40" s="33">
        <v>4704.134883</v>
      </c>
      <c r="F40" s="33">
        <v>142.702785</v>
      </c>
      <c r="G40" s="33">
        <v>3111.14129</v>
      </c>
      <c r="H40" s="33">
        <v>356.91307</v>
      </c>
      <c r="I40" s="33">
        <v>4149.43622</v>
      </c>
      <c r="J40" s="33">
        <v>526.8873</v>
      </c>
      <c r="K40" s="33">
        <f>VLOOKUP(A40,'[1]Sheet6'!A39:B169,2,FALSE)</f>
        <v>0.986044554204</v>
      </c>
      <c r="L40" s="33">
        <f t="shared" si="10"/>
        <v>3297.123273358209</v>
      </c>
      <c r="M40" s="33">
        <f t="shared" si="3"/>
        <v>731.0075281686691</v>
      </c>
      <c r="N40" s="33">
        <f t="shared" si="4"/>
        <v>4638.48658362322</v>
      </c>
      <c r="O40" s="33">
        <f t="shared" si="5"/>
        <v>140.71130401899427</v>
      </c>
      <c r="P40" s="33">
        <f t="shared" si="6"/>
        <v>3067.7239263637075</v>
      </c>
      <c r="Q40" s="33">
        <f t="shared" si="7"/>
        <v>351.93218899773103</v>
      </c>
      <c r="R40" s="33">
        <f t="shared" si="8"/>
        <v>4091.5289877478303</v>
      </c>
      <c r="S40" s="33">
        <f t="shared" si="9"/>
        <v>519.5343528442492</v>
      </c>
    </row>
    <row r="41" spans="1:19" ht="12.75">
      <c r="A41" s="33">
        <v>79800040</v>
      </c>
      <c r="B41" s="33" t="s">
        <v>154</v>
      </c>
      <c r="C41" s="33">
        <v>1435.763455</v>
      </c>
      <c r="D41" s="33">
        <v>421.544898</v>
      </c>
      <c r="E41" s="33">
        <v>4549.618409</v>
      </c>
      <c r="F41" s="33">
        <v>63.370429</v>
      </c>
      <c r="G41" s="33">
        <v>2575.57462</v>
      </c>
      <c r="H41" s="33">
        <v>344.34395</v>
      </c>
      <c r="I41" s="33">
        <v>3289.72099</v>
      </c>
      <c r="J41" s="33">
        <v>1115.70942</v>
      </c>
      <c r="K41" s="33">
        <f>VLOOKUP(A41,'[1]Sheet6'!A40:B170,2,FALSE)</f>
        <v>0.171603322437</v>
      </c>
      <c r="L41" s="33">
        <f t="shared" si="10"/>
        <v>246.38177911162614</v>
      </c>
      <c r="M41" s="33">
        <f t="shared" si="3"/>
        <v>72.33850505316627</v>
      </c>
      <c r="N41" s="33">
        <f t="shared" si="4"/>
        <v>780.7296348049379</v>
      </c>
      <c r="O41" s="33">
        <f t="shared" si="5"/>
        <v>10.874576160658016</v>
      </c>
      <c r="P41" s="33">
        <f t="shared" si="6"/>
        <v>441.9771619764137</v>
      </c>
      <c r="Q41" s="33">
        <f t="shared" si="7"/>
        <v>59.0905658810802</v>
      </c>
      <c r="R41" s="33">
        <f t="shared" si="8"/>
        <v>564.5270517747368</v>
      </c>
      <c r="S41" s="33">
        <f t="shared" si="9"/>
        <v>191.45944334625824</v>
      </c>
    </row>
    <row r="42" spans="1:19" ht="12.75">
      <c r="A42" s="33">
        <v>79800041</v>
      </c>
      <c r="B42" s="33" t="s">
        <v>155</v>
      </c>
      <c r="C42" s="33">
        <v>2500.403622</v>
      </c>
      <c r="D42" s="33">
        <v>871.46937</v>
      </c>
      <c r="E42" s="33">
        <v>1961.775333</v>
      </c>
      <c r="F42" s="33">
        <v>159.30912</v>
      </c>
      <c r="G42" s="33">
        <v>2843.83111</v>
      </c>
      <c r="H42" s="33">
        <v>342.91195</v>
      </c>
      <c r="I42" s="33">
        <v>1711.28124</v>
      </c>
      <c r="J42" s="33">
        <v>671.4762499999999</v>
      </c>
      <c r="K42" s="33">
        <f>VLOOKUP(A42,'[1]Sheet6'!A41:B171,2,FALSE)</f>
        <v>0.358487123236</v>
      </c>
      <c r="L42" s="33">
        <f t="shared" si="10"/>
        <v>896.3625013796548</v>
      </c>
      <c r="M42" s="33">
        <f t="shared" si="3"/>
        <v>312.4105474395893</v>
      </c>
      <c r="N42" s="33">
        <f t="shared" si="4"/>
        <v>703.271195562516</v>
      </c>
      <c r="O42" s="33">
        <f t="shared" si="5"/>
        <v>57.110268134058714</v>
      </c>
      <c r="P42" s="33">
        <f t="shared" si="6"/>
        <v>1019.4768335929407</v>
      </c>
      <c r="Q42" s="33">
        <f t="shared" si="7"/>
        <v>122.92951847874707</v>
      </c>
      <c r="R42" s="33">
        <f t="shared" si="8"/>
        <v>613.472288775335</v>
      </c>
      <c r="S42" s="33">
        <f t="shared" si="9"/>
        <v>240.71558918379714</v>
      </c>
    </row>
    <row r="43" spans="1:19" ht="12.75">
      <c r="A43" s="33">
        <v>79800042</v>
      </c>
      <c r="B43" s="33" t="s">
        <v>156</v>
      </c>
      <c r="C43" s="33">
        <v>2197.252932</v>
      </c>
      <c r="D43" s="33">
        <v>432.04596</v>
      </c>
      <c r="E43" s="33">
        <v>2435.362583</v>
      </c>
      <c r="F43" s="33">
        <v>267.802885</v>
      </c>
      <c r="G43" s="33">
        <v>2198.77326</v>
      </c>
      <c r="H43" s="33">
        <v>400.3645</v>
      </c>
      <c r="I43" s="33">
        <v>3244.71802</v>
      </c>
      <c r="J43" s="33">
        <v>1144.4429</v>
      </c>
      <c r="K43" s="33">
        <f>VLOOKUP(A43,'[1]Sheet6'!A42:B172,2,FALSE)</f>
        <v>0.343202268016</v>
      </c>
      <c r="L43" s="33">
        <f t="shared" si="10"/>
        <v>754.1021896672058</v>
      </c>
      <c r="M43" s="33">
        <f t="shared" si="3"/>
        <v>148.27915335915</v>
      </c>
      <c r="N43" s="33">
        <f t="shared" si="4"/>
        <v>835.8219619269041</v>
      </c>
      <c r="O43" s="33">
        <f t="shared" si="5"/>
        <v>91.91055751322803</v>
      </c>
      <c r="P43" s="33">
        <f t="shared" si="6"/>
        <v>754.6239696849341</v>
      </c>
      <c r="Q43" s="33">
        <f t="shared" si="7"/>
        <v>137.40600443309185</v>
      </c>
      <c r="R43" s="33">
        <f t="shared" si="8"/>
        <v>1113.5945835363848</v>
      </c>
      <c r="S43" s="33">
        <f t="shared" si="9"/>
        <v>392.7753988948083</v>
      </c>
    </row>
    <row r="44" spans="1:19" ht="12.75">
      <c r="A44" s="33">
        <v>79800043</v>
      </c>
      <c r="B44" s="33" t="s">
        <v>157</v>
      </c>
      <c r="C44" s="33">
        <v>2303.504703</v>
      </c>
      <c r="D44" s="33">
        <v>650.189288</v>
      </c>
      <c r="E44" s="33">
        <v>3038.666027</v>
      </c>
      <c r="F44" s="33">
        <v>197.664896</v>
      </c>
      <c r="G44" s="33">
        <v>3208.91325</v>
      </c>
      <c r="H44" s="33">
        <v>383.71713</v>
      </c>
      <c r="I44" s="33">
        <v>2593.4863</v>
      </c>
      <c r="J44" s="33">
        <v>848.9556</v>
      </c>
      <c r="K44" s="33">
        <f>VLOOKUP(A44,'[1]Sheet6'!A43:B173,2,FALSE)</f>
        <v>8.66366676076E-05</v>
      </c>
      <c r="L44" s="33">
        <f t="shared" si="10"/>
        <v>0.19956797128635437</v>
      </c>
      <c r="M44" s="33">
        <f t="shared" si="3"/>
        <v>0.05633023322647811</v>
      </c>
      <c r="N44" s="33">
        <f t="shared" si="4"/>
        <v>0.2632598985517055</v>
      </c>
      <c r="O44" s="33">
        <f t="shared" si="5"/>
        <v>0.017125027892442822</v>
      </c>
      <c r="P44" s="33">
        <f t="shared" si="6"/>
        <v>0.27800955062187344</v>
      </c>
      <c r="Q44" s="33">
        <f t="shared" si="7"/>
        <v>0.033243973447152235</v>
      </c>
      <c r="R44" s="33">
        <f t="shared" si="8"/>
        <v>0.22469101051796436</v>
      </c>
      <c r="S44" s="33">
        <f t="shared" si="9"/>
        <v>0.07355068413081062</v>
      </c>
    </row>
    <row r="45" spans="1:19" ht="12.75">
      <c r="A45" s="33">
        <v>79800044</v>
      </c>
      <c r="B45" s="33" t="s">
        <v>158</v>
      </c>
      <c r="C45" s="33">
        <v>1136.955297</v>
      </c>
      <c r="D45" s="33">
        <v>1703.06819</v>
      </c>
      <c r="E45" s="33">
        <v>3364.662006</v>
      </c>
      <c r="F45" s="33">
        <v>138.206229</v>
      </c>
      <c r="G45" s="33">
        <v>4734.45542</v>
      </c>
      <c r="H45" s="33">
        <v>1908.8316</v>
      </c>
      <c r="I45" s="33">
        <v>7312.95475</v>
      </c>
      <c r="J45" s="33">
        <v>3990.11161</v>
      </c>
      <c r="K45" s="33">
        <f>VLOOKUP(A45,'[1]Sheet6'!A44:B174,2,FALSE)</f>
        <v>0.72289544981</v>
      </c>
      <c r="L45" s="33">
        <f t="shared" si="10"/>
        <v>821.8998108386771</v>
      </c>
      <c r="M45" s="33">
        <f t="shared" si="3"/>
        <v>1231.1402452671525</v>
      </c>
      <c r="N45" s="33">
        <f t="shared" si="4"/>
        <v>2432.2988542859866</v>
      </c>
      <c r="O45" s="33">
        <f t="shared" si="5"/>
        <v>99.90865407949887</v>
      </c>
      <c r="P45" s="33">
        <f t="shared" si="6"/>
        <v>3422.5162804462925</v>
      </c>
      <c r="Q45" s="33">
        <f t="shared" si="7"/>
        <v>1379.8856780935419</v>
      </c>
      <c r="R45" s="33">
        <f t="shared" si="8"/>
        <v>5286.501713441426</v>
      </c>
      <c r="S45" s="33">
        <f t="shared" si="9"/>
        <v>2884.433527103053</v>
      </c>
    </row>
    <row r="46" spans="1:19" ht="12.75">
      <c r="A46" s="33">
        <v>79800045</v>
      </c>
      <c r="B46" s="33" t="s">
        <v>159</v>
      </c>
      <c r="C46" s="33">
        <v>3463.353457</v>
      </c>
      <c r="D46" s="33">
        <v>793.848551</v>
      </c>
      <c r="E46" s="33">
        <v>2550.566985</v>
      </c>
      <c r="F46" s="33">
        <v>249.715449</v>
      </c>
      <c r="G46" s="33">
        <v>3257.97437</v>
      </c>
      <c r="H46" s="33">
        <v>345.83813</v>
      </c>
      <c r="I46" s="33">
        <v>3718.1421</v>
      </c>
      <c r="J46" s="33">
        <v>647.99225</v>
      </c>
      <c r="K46" s="33">
        <f>VLOOKUP(A46,'[1]Sheet6'!A45:B175,2,FALSE)</f>
        <v>0.00729340498098</v>
      </c>
      <c r="L46" s="33">
        <f t="shared" si="10"/>
        <v>25.259639354178105</v>
      </c>
      <c r="M46" s="33">
        <f t="shared" si="3"/>
        <v>5.789858976007156</v>
      </c>
      <c r="N46" s="33">
        <f t="shared" si="4"/>
        <v>18.602317952722142</v>
      </c>
      <c r="O46" s="33">
        <f t="shared" si="5"/>
        <v>1.8212758995642573</v>
      </c>
      <c r="P46" s="33">
        <f t="shared" si="6"/>
        <v>23.761726498063176</v>
      </c>
      <c r="Q46" s="33">
        <f t="shared" si="7"/>
        <v>2.5223375399548087</v>
      </c>
      <c r="R46" s="33">
        <f t="shared" si="8"/>
        <v>27.11791611213144</v>
      </c>
      <c r="S46" s="33">
        <f t="shared" si="9"/>
        <v>4.7260699037864375</v>
      </c>
    </row>
    <row r="47" spans="1:19" ht="12.75">
      <c r="A47" s="33">
        <v>79800046</v>
      </c>
      <c r="B47" s="33" t="s">
        <v>160</v>
      </c>
      <c r="C47" s="33">
        <v>2253.638278</v>
      </c>
      <c r="D47" s="33">
        <v>704.632614</v>
      </c>
      <c r="E47" s="33">
        <v>3331.842548</v>
      </c>
      <c r="F47" s="33">
        <v>377.031069</v>
      </c>
      <c r="G47" s="33">
        <v>2219.9869</v>
      </c>
      <c r="H47" s="33">
        <v>447.38163</v>
      </c>
      <c r="I47" s="33">
        <v>4275.43617</v>
      </c>
      <c r="J47" s="33">
        <v>1527.91844</v>
      </c>
      <c r="K47" s="33">
        <f>VLOOKUP(A47,'[1]Sheet6'!A46:B176,2,FALSE)</f>
        <v>0.200321730776</v>
      </c>
      <c r="L47" s="33">
        <f t="shared" si="10"/>
        <v>451.4527203920042</v>
      </c>
      <c r="M47" s="33">
        <f t="shared" si="3"/>
        <v>141.1532247976971</v>
      </c>
      <c r="N47" s="33">
        <f t="shared" si="4"/>
        <v>667.4404658884779</v>
      </c>
      <c r="O47" s="33">
        <f t="shared" si="5"/>
        <v>75.52751629840547</v>
      </c>
      <c r="P47" s="33">
        <f t="shared" si="6"/>
        <v>444.71161810804676</v>
      </c>
      <c r="Q47" s="33">
        <f t="shared" si="7"/>
        <v>89.62026243898804</v>
      </c>
      <c r="R47" s="33">
        <f t="shared" si="8"/>
        <v>856.4627733967125</v>
      </c>
      <c r="S47" s="33">
        <f t="shared" si="9"/>
        <v>306.07526638536586</v>
      </c>
    </row>
    <row r="48" spans="1:19" ht="12.75">
      <c r="A48" s="33">
        <v>79800047</v>
      </c>
      <c r="B48" s="33" t="s">
        <v>161</v>
      </c>
      <c r="C48" s="33">
        <v>1820.821302</v>
      </c>
      <c r="D48" s="33">
        <v>276.081067</v>
      </c>
      <c r="E48" s="33">
        <v>5717.688053</v>
      </c>
      <c r="F48" s="33">
        <v>435.229821</v>
      </c>
      <c r="G48" s="33">
        <v>2690.32081</v>
      </c>
      <c r="H48" s="33">
        <v>526.03043</v>
      </c>
      <c r="I48" s="33">
        <v>4404.28767</v>
      </c>
      <c r="J48" s="33">
        <v>745.6607</v>
      </c>
      <c r="K48" s="33">
        <f>VLOOKUP(A48,'[1]Sheet6'!A47:B177,2,FALSE)</f>
        <v>0.156303599539</v>
      </c>
      <c r="L48" s="33">
        <f t="shared" si="10"/>
        <v>284.6009236198886</v>
      </c>
      <c r="M48" s="33">
        <f t="shared" si="3"/>
        <v>43.15246453666783</v>
      </c>
      <c r="N48" s="33">
        <f t="shared" si="4"/>
        <v>893.6952237250366</v>
      </c>
      <c r="O48" s="33">
        <f t="shared" si="5"/>
        <v>68.02798764901465</v>
      </c>
      <c r="P48" s="33">
        <f t="shared" si="6"/>
        <v>420.5068265176781</v>
      </c>
      <c r="Q48" s="33">
        <f t="shared" si="7"/>
        <v>82.22044967604798</v>
      </c>
      <c r="R48" s="33">
        <f t="shared" si="8"/>
        <v>688.4060162262354</v>
      </c>
      <c r="S48" s="33">
        <f t="shared" si="9"/>
        <v>116.54945144477043</v>
      </c>
    </row>
    <row r="49" spans="1:19" ht="12.75">
      <c r="A49" s="33">
        <v>79800048</v>
      </c>
      <c r="B49" s="33" t="s">
        <v>162</v>
      </c>
      <c r="C49" s="33">
        <v>1736.232173</v>
      </c>
      <c r="D49" s="33">
        <v>2964.609119</v>
      </c>
      <c r="E49" s="33">
        <v>2799.095422</v>
      </c>
      <c r="F49" s="33">
        <v>123.236419</v>
      </c>
      <c r="G49" s="33">
        <v>3600.42019</v>
      </c>
      <c r="H49" s="33">
        <v>1689.16706</v>
      </c>
      <c r="I49" s="33">
        <v>3066.29821</v>
      </c>
      <c r="J49" s="33">
        <v>459.54512</v>
      </c>
      <c r="K49" s="33">
        <f>VLOOKUP(A49,'[1]Sheet6'!A48:B178,2,FALSE)</f>
        <v>0.0215553829089</v>
      </c>
      <c r="L49" s="33">
        <f t="shared" si="10"/>
        <v>37.42514930776651</v>
      </c>
      <c r="M49" s="33">
        <f t="shared" si="3"/>
        <v>63.903284735261686</v>
      </c>
      <c r="N49" s="33">
        <f t="shared" si="4"/>
        <v>60.335573619759025</v>
      </c>
      <c r="O49" s="33">
        <f t="shared" si="5"/>
        <v>2.656408199866639</v>
      </c>
      <c r="P49" s="33">
        <f t="shared" si="6"/>
        <v>77.60843582838449</v>
      </c>
      <c r="Q49" s="33">
        <f t="shared" si="7"/>
        <v>36.41064277540086</v>
      </c>
      <c r="R49" s="33">
        <f t="shared" si="8"/>
        <v>66.09523202942465</v>
      </c>
      <c r="S49" s="33">
        <f t="shared" si="9"/>
        <v>9.9056710255164</v>
      </c>
    </row>
    <row r="50" spans="1:19" ht="12.75">
      <c r="A50" s="33">
        <v>79800049</v>
      </c>
      <c r="B50" s="33" t="s">
        <v>163</v>
      </c>
      <c r="C50" s="33">
        <v>1209.095235</v>
      </c>
      <c r="D50" s="33">
        <v>773.30467</v>
      </c>
      <c r="E50" s="33">
        <v>1124.81891</v>
      </c>
      <c r="F50" s="33">
        <v>252.407045</v>
      </c>
      <c r="G50" s="33">
        <v>3090.6722</v>
      </c>
      <c r="H50" s="33">
        <v>1344.602</v>
      </c>
      <c r="I50" s="33">
        <v>4051.20965</v>
      </c>
      <c r="J50" s="33">
        <v>7346.70397</v>
      </c>
      <c r="K50" s="33">
        <f>VLOOKUP(A50,'[1]Sheet6'!A49:B179,2,FALSE)</f>
        <v>1</v>
      </c>
      <c r="L50" s="33">
        <f t="shared" si="10"/>
        <v>1209.095235</v>
      </c>
      <c r="M50" s="33">
        <f aca="true" t="shared" si="11" ref="M50:R50">D50*$K50</f>
        <v>773.30467</v>
      </c>
      <c r="N50" s="33">
        <f t="shared" si="11"/>
        <v>1124.81891</v>
      </c>
      <c r="O50" s="33">
        <f t="shared" si="11"/>
        <v>252.407045</v>
      </c>
      <c r="P50" s="33">
        <f t="shared" si="11"/>
        <v>3090.6722</v>
      </c>
      <c r="Q50" s="33">
        <f t="shared" si="11"/>
        <v>1344.602</v>
      </c>
      <c r="R50" s="33">
        <f t="shared" si="11"/>
        <v>4051.20965</v>
      </c>
      <c r="S50" s="33">
        <f aca="true" t="shared" si="12" ref="S50:S113">J50*$K50</f>
        <v>7346.70397</v>
      </c>
    </row>
    <row r="51" spans="1:19" ht="12.75">
      <c r="A51" s="33">
        <v>79800050</v>
      </c>
      <c r="B51" s="33" t="s">
        <v>164</v>
      </c>
      <c r="C51" s="33">
        <v>2370.064585</v>
      </c>
      <c r="D51" s="33">
        <v>952.369177</v>
      </c>
      <c r="E51" s="33">
        <v>1301.327933</v>
      </c>
      <c r="F51" s="33">
        <v>1274.740834</v>
      </c>
      <c r="G51" s="33">
        <v>2313.22416</v>
      </c>
      <c r="H51" s="33">
        <v>253.06965</v>
      </c>
      <c r="I51" s="33">
        <v>1735.6585</v>
      </c>
      <c r="J51" s="33">
        <v>1881.96119</v>
      </c>
      <c r="K51" s="33">
        <f>VLOOKUP(A51,'[1]Sheet6'!A50:B180,2,FALSE)</f>
        <v>1</v>
      </c>
      <c r="L51" s="33">
        <f aca="true" t="shared" si="13" ref="L51:R87">C51*$K51</f>
        <v>2370.064585</v>
      </c>
      <c r="M51" s="33">
        <f t="shared" si="13"/>
        <v>952.369177</v>
      </c>
      <c r="N51" s="33">
        <f t="shared" si="13"/>
        <v>1301.327933</v>
      </c>
      <c r="O51" s="33">
        <f t="shared" si="13"/>
        <v>1274.740834</v>
      </c>
      <c r="P51" s="33">
        <f t="shared" si="13"/>
        <v>2313.22416</v>
      </c>
      <c r="Q51" s="33">
        <f t="shared" si="13"/>
        <v>253.06965</v>
      </c>
      <c r="R51" s="33">
        <f t="shared" si="13"/>
        <v>1735.6585</v>
      </c>
      <c r="S51" s="33">
        <f t="shared" si="12"/>
        <v>1881.96119</v>
      </c>
    </row>
    <row r="52" spans="1:19" ht="12.75">
      <c r="A52" s="33">
        <v>79800051</v>
      </c>
      <c r="B52" s="33" t="s">
        <v>165</v>
      </c>
      <c r="C52" s="33">
        <v>2092.605793</v>
      </c>
      <c r="D52" s="33">
        <v>870.613735</v>
      </c>
      <c r="E52" s="33">
        <v>3322.226528</v>
      </c>
      <c r="F52" s="33">
        <v>114.144499</v>
      </c>
      <c r="G52" s="33">
        <v>1978.83533</v>
      </c>
      <c r="H52" s="33">
        <v>270.69272</v>
      </c>
      <c r="I52" s="33">
        <v>3392.19623</v>
      </c>
      <c r="J52" s="33">
        <v>1706.94788</v>
      </c>
      <c r="K52" s="33">
        <f>VLOOKUP(A52,'[1]Sheet6'!A51:B181,2,FALSE)</f>
        <v>0</v>
      </c>
      <c r="L52" s="33">
        <f t="shared" si="13"/>
        <v>0</v>
      </c>
      <c r="M52" s="33">
        <f t="shared" si="13"/>
        <v>0</v>
      </c>
      <c r="N52" s="33">
        <f t="shared" si="13"/>
        <v>0</v>
      </c>
      <c r="O52" s="33">
        <f t="shared" si="13"/>
        <v>0</v>
      </c>
      <c r="P52" s="33">
        <f t="shared" si="13"/>
        <v>0</v>
      </c>
      <c r="Q52" s="33">
        <f t="shared" si="13"/>
        <v>0</v>
      </c>
      <c r="R52" s="33">
        <f t="shared" si="13"/>
        <v>0</v>
      </c>
      <c r="S52" s="33">
        <f t="shared" si="12"/>
        <v>0</v>
      </c>
    </row>
    <row r="53" spans="1:19" ht="12.75">
      <c r="A53" s="33">
        <v>79800052</v>
      </c>
      <c r="B53" s="33" t="s">
        <v>166</v>
      </c>
      <c r="C53" s="33">
        <v>2327.030156</v>
      </c>
      <c r="D53" s="33">
        <v>836.040799</v>
      </c>
      <c r="E53" s="33">
        <v>3711.543799</v>
      </c>
      <c r="F53" s="33">
        <v>198.723316</v>
      </c>
      <c r="G53" s="33">
        <v>3590.93102</v>
      </c>
      <c r="H53" s="33">
        <v>277.12527</v>
      </c>
      <c r="I53" s="33">
        <v>2433.09526</v>
      </c>
      <c r="J53" s="33">
        <v>674.6124500000001</v>
      </c>
      <c r="K53" s="33">
        <f>VLOOKUP(A53,'[1]Sheet6'!A52:B182,2,FALSE)</f>
        <v>0</v>
      </c>
      <c r="L53" s="33">
        <f t="shared" si="13"/>
        <v>0</v>
      </c>
      <c r="M53" s="33">
        <f t="shared" si="13"/>
        <v>0</v>
      </c>
      <c r="N53" s="33">
        <f t="shared" si="13"/>
        <v>0</v>
      </c>
      <c r="O53" s="33">
        <f t="shared" si="13"/>
        <v>0</v>
      </c>
      <c r="P53" s="33">
        <f t="shared" si="13"/>
        <v>0</v>
      </c>
      <c r="Q53" s="33">
        <f t="shared" si="13"/>
        <v>0</v>
      </c>
      <c r="R53" s="33">
        <f t="shared" si="13"/>
        <v>0</v>
      </c>
      <c r="S53" s="33">
        <f t="shared" si="12"/>
        <v>0</v>
      </c>
    </row>
    <row r="54" spans="1:19" ht="12.75">
      <c r="A54" s="33">
        <v>79800053</v>
      </c>
      <c r="B54" s="33" t="s">
        <v>167</v>
      </c>
      <c r="C54" s="33">
        <v>1669.033475</v>
      </c>
      <c r="D54" s="33">
        <v>5083.935797</v>
      </c>
      <c r="E54" s="33">
        <v>509.589923</v>
      </c>
      <c r="F54" s="33">
        <v>1024.222179</v>
      </c>
      <c r="G54" s="33">
        <v>3315.21657</v>
      </c>
      <c r="H54" s="33">
        <v>7483.96542</v>
      </c>
      <c r="I54" s="33">
        <v>5627.99155</v>
      </c>
      <c r="J54" s="33">
        <v>3469.34249</v>
      </c>
      <c r="K54" s="33">
        <f>VLOOKUP(A54,'[1]Sheet6'!A53:B183,2,FALSE)</f>
        <v>0.00297182695684</v>
      </c>
      <c r="L54" s="33">
        <f t="shared" si="13"/>
        <v>4.96007867287334</v>
      </c>
      <c r="M54" s="33">
        <f t="shared" si="13"/>
        <v>15.10857744836845</v>
      </c>
      <c r="N54" s="33">
        <f t="shared" si="13"/>
        <v>1.51441307010542</v>
      </c>
      <c r="O54" s="33">
        <f t="shared" si="13"/>
        <v>3.043811081345604</v>
      </c>
      <c r="P54" s="33">
        <f t="shared" si="13"/>
        <v>9.852249970488643</v>
      </c>
      <c r="Q54" s="33">
        <f t="shared" si="13"/>
        <v>22.241050179214394</v>
      </c>
      <c r="R54" s="33">
        <f t="shared" si="13"/>
        <v>16.725417001157734</v>
      </c>
      <c r="S54" s="33">
        <f t="shared" si="12"/>
        <v>10.310285534292408</v>
      </c>
    </row>
    <row r="55" spans="1:19" ht="12.75">
      <c r="A55" s="33">
        <v>79800054</v>
      </c>
      <c r="B55" s="33" t="s">
        <v>168</v>
      </c>
      <c r="C55" s="33">
        <v>2460.843647</v>
      </c>
      <c r="D55" s="33">
        <v>5713.224713</v>
      </c>
      <c r="E55" s="33">
        <v>1883.298952</v>
      </c>
      <c r="F55" s="33">
        <v>1155.968291</v>
      </c>
      <c r="G55" s="33">
        <v>2549.84709</v>
      </c>
      <c r="H55" s="33">
        <v>6255.27347</v>
      </c>
      <c r="I55" s="33">
        <v>3532.4</v>
      </c>
      <c r="J55" s="33">
        <v>929.8000199999999</v>
      </c>
      <c r="K55" s="33">
        <f>VLOOKUP(A55,'[1]Sheet6'!A54:B184,2,FALSE)</f>
        <v>0.000224562037865</v>
      </c>
      <c r="L55" s="33">
        <f t="shared" si="13"/>
        <v>0.5526120642374587</v>
      </c>
      <c r="M55" s="33">
        <f t="shared" si="13"/>
        <v>1.2829733843319595</v>
      </c>
      <c r="N55" s="33">
        <f t="shared" si="13"/>
        <v>0.4229174505701388</v>
      </c>
      <c r="O55" s="33">
        <f t="shared" si="13"/>
        <v>0.2595865951342813</v>
      </c>
      <c r="P55" s="33">
        <f t="shared" si="13"/>
        <v>0.5725988587745401</v>
      </c>
      <c r="Q55" s="33">
        <f t="shared" si="13"/>
        <v>1.40469695782607</v>
      </c>
      <c r="R55" s="33">
        <f t="shared" si="13"/>
        <v>0.793242942554326</v>
      </c>
      <c r="S55" s="33">
        <f t="shared" si="12"/>
        <v>0.20879778729811774</v>
      </c>
    </row>
    <row r="56" spans="1:19" ht="12.75">
      <c r="A56" s="33">
        <v>79800055</v>
      </c>
      <c r="B56" s="33" t="s">
        <v>169</v>
      </c>
      <c r="C56" s="33">
        <v>1467.106773</v>
      </c>
      <c r="D56" s="33">
        <v>1650.179971</v>
      </c>
      <c r="E56" s="33">
        <v>4082.80946</v>
      </c>
      <c r="F56" s="33">
        <v>803.081907</v>
      </c>
      <c r="G56" s="33">
        <v>1206.50249</v>
      </c>
      <c r="H56" s="33">
        <v>1524.88081</v>
      </c>
      <c r="I56" s="33">
        <v>5853.25859</v>
      </c>
      <c r="J56" s="33">
        <v>478.30797</v>
      </c>
      <c r="K56" s="33">
        <f>VLOOKUP(A56,'[1]Sheet6'!A55:B185,2,FALSE)</f>
        <v>0.211723100896</v>
      </c>
      <c r="L56" s="33">
        <f t="shared" si="13"/>
        <v>310.62039532508396</v>
      </c>
      <c r="M56" s="33">
        <f t="shared" si="13"/>
        <v>349.38122049659137</v>
      </c>
      <c r="N56" s="33">
        <f t="shared" si="13"/>
        <v>864.4250792387232</v>
      </c>
      <c r="O56" s="33">
        <f t="shared" si="13"/>
        <v>170.03099162351307</v>
      </c>
      <c r="P56" s="33">
        <f t="shared" si="13"/>
        <v>255.44444842154525</v>
      </c>
      <c r="Q56" s="33">
        <f t="shared" si="13"/>
        <v>322.8524935900042</v>
      </c>
      <c r="R56" s="33">
        <f t="shared" si="13"/>
        <v>1239.2700590209488</v>
      </c>
      <c r="S56" s="33">
        <f t="shared" si="12"/>
        <v>101.26884659167094</v>
      </c>
    </row>
    <row r="57" spans="1:19" ht="12.75">
      <c r="A57" s="33">
        <v>79800056</v>
      </c>
      <c r="B57" s="33" t="s">
        <v>170</v>
      </c>
      <c r="C57" s="33">
        <v>1486.233755</v>
      </c>
      <c r="D57" s="33">
        <v>2128.440122</v>
      </c>
      <c r="E57" s="33">
        <v>2802.001898</v>
      </c>
      <c r="F57" s="33">
        <v>959.20802</v>
      </c>
      <c r="G57" s="33">
        <v>1541.34476</v>
      </c>
      <c r="H57" s="33">
        <v>2295.23735</v>
      </c>
      <c r="I57" s="33">
        <v>5770.47518</v>
      </c>
      <c r="J57" s="33">
        <v>592.37674</v>
      </c>
      <c r="K57" s="33">
        <f>VLOOKUP(A57,'[1]Sheet6'!A56:B186,2,FALSE)</f>
        <v>0.488397836437</v>
      </c>
      <c r="L57" s="33">
        <f t="shared" si="13"/>
        <v>725.8733503816384</v>
      </c>
      <c r="M57" s="33">
        <f t="shared" si="13"/>
        <v>1039.5255505705043</v>
      </c>
      <c r="N57" s="33">
        <f t="shared" si="13"/>
        <v>1368.4916646755676</v>
      </c>
      <c r="O57" s="33">
        <f t="shared" si="13"/>
        <v>468.47512166101865</v>
      </c>
      <c r="P57" s="33">
        <f t="shared" si="13"/>
        <v>752.7894459875071</v>
      </c>
      <c r="Q57" s="33">
        <f t="shared" si="13"/>
        <v>1120.9889558493933</v>
      </c>
      <c r="R57" s="33">
        <f t="shared" si="13"/>
        <v>2818.2875931254084</v>
      </c>
      <c r="S57" s="33">
        <f t="shared" si="12"/>
        <v>289.3155181716033</v>
      </c>
    </row>
    <row r="58" spans="1:19" ht="12.75">
      <c r="A58" s="33">
        <v>79800057</v>
      </c>
      <c r="B58" s="33" t="s">
        <v>171</v>
      </c>
      <c r="C58" s="33">
        <v>1551.697594</v>
      </c>
      <c r="D58" s="33">
        <v>2566.883332</v>
      </c>
      <c r="E58" s="33">
        <v>3259.713543</v>
      </c>
      <c r="F58" s="33">
        <v>690.073234</v>
      </c>
      <c r="G58" s="33">
        <v>1489.40311</v>
      </c>
      <c r="H58" s="33">
        <v>2873.28383</v>
      </c>
      <c r="I58" s="33">
        <v>6976.30089</v>
      </c>
      <c r="J58" s="33">
        <v>596.37964</v>
      </c>
      <c r="K58" s="33">
        <f>VLOOKUP(A58,'[1]Sheet6'!A57:B187,2,FALSE)</f>
        <v>0.680787502734</v>
      </c>
      <c r="L58" s="33">
        <f t="shared" si="13"/>
        <v>1056.3763300176163</v>
      </c>
      <c r="M58" s="33">
        <f t="shared" si="13"/>
        <v>1747.502093401809</v>
      </c>
      <c r="N58" s="33">
        <f t="shared" si="13"/>
        <v>2219.172242567169</v>
      </c>
      <c r="O58" s="33">
        <f t="shared" si="13"/>
        <v>469.79323367843523</v>
      </c>
      <c r="P58" s="33">
        <f t="shared" si="13"/>
        <v>1013.9670238211531</v>
      </c>
      <c r="Q58" s="33">
        <f t="shared" si="13"/>
        <v>1956.095723271683</v>
      </c>
      <c r="R58" s="33">
        <f t="shared" si="13"/>
        <v>4749.3784612240825</v>
      </c>
      <c r="S58" s="33">
        <f t="shared" si="12"/>
        <v>406.00780579700194</v>
      </c>
    </row>
    <row r="59" spans="1:19" ht="12.75">
      <c r="A59" s="33">
        <v>79800058</v>
      </c>
      <c r="B59" s="33" t="s">
        <v>172</v>
      </c>
      <c r="C59" s="33">
        <v>1348.424448</v>
      </c>
      <c r="D59" s="33">
        <v>1044.173988</v>
      </c>
      <c r="E59" s="33">
        <v>3692.762758</v>
      </c>
      <c r="F59" s="33">
        <v>818.650089</v>
      </c>
      <c r="G59" s="33">
        <v>1684.90113</v>
      </c>
      <c r="H59" s="33">
        <v>833.65967</v>
      </c>
      <c r="I59" s="33">
        <v>4804.90521</v>
      </c>
      <c r="J59" s="33">
        <v>716.06164</v>
      </c>
      <c r="K59" s="33">
        <f>VLOOKUP(A59,'[1]Sheet6'!A58:B188,2,FALSE)</f>
        <v>0.495760553614</v>
      </c>
      <c r="L59" s="33">
        <f t="shared" si="13"/>
        <v>668.4956508471323</v>
      </c>
      <c r="M59" s="33">
        <f t="shared" si="13"/>
        <v>517.6602743602182</v>
      </c>
      <c r="N59" s="33">
        <f t="shared" si="13"/>
        <v>1830.7261092712415</v>
      </c>
      <c r="O59" s="33">
        <f t="shared" si="13"/>
        <v>405.85442133879036</v>
      </c>
      <c r="P59" s="33">
        <f t="shared" si="13"/>
        <v>835.3075169936542</v>
      </c>
      <c r="Q59" s="33">
        <f t="shared" si="13"/>
        <v>413.29557952486454</v>
      </c>
      <c r="R59" s="33">
        <f t="shared" si="13"/>
        <v>2382.082466972393</v>
      </c>
      <c r="S59" s="33">
        <f t="shared" si="12"/>
        <v>354.9951150681488</v>
      </c>
    </row>
    <row r="60" spans="1:19" ht="12.75">
      <c r="A60" s="33">
        <v>79800059</v>
      </c>
      <c r="B60" s="33" t="s">
        <v>173</v>
      </c>
      <c r="C60" s="33">
        <v>117.125877</v>
      </c>
      <c r="D60" s="33">
        <v>67.071299</v>
      </c>
      <c r="E60" s="33">
        <v>4347.145295</v>
      </c>
      <c r="F60" s="33">
        <v>33.56192</v>
      </c>
      <c r="G60" s="33">
        <v>4</v>
      </c>
      <c r="H60" s="33">
        <v>4</v>
      </c>
      <c r="I60" s="33">
        <v>1890</v>
      </c>
      <c r="J60" s="33">
        <v>8</v>
      </c>
      <c r="K60" s="33">
        <f>VLOOKUP(A60,'[1]Sheet6'!A59:B189,2,FALSE)</f>
        <v>1</v>
      </c>
      <c r="L60" s="33">
        <f t="shared" si="13"/>
        <v>117.125877</v>
      </c>
      <c r="M60" s="33">
        <f t="shared" si="13"/>
        <v>67.071299</v>
      </c>
      <c r="N60" s="33">
        <f t="shared" si="13"/>
        <v>4347.145295</v>
      </c>
      <c r="O60" s="33">
        <f t="shared" si="13"/>
        <v>33.56192</v>
      </c>
      <c r="P60" s="33">
        <f t="shared" si="13"/>
        <v>4</v>
      </c>
      <c r="Q60" s="33">
        <f t="shared" si="13"/>
        <v>4</v>
      </c>
      <c r="R60" s="33">
        <f t="shared" si="13"/>
        <v>1890</v>
      </c>
      <c r="S60" s="33">
        <f t="shared" si="12"/>
        <v>8</v>
      </c>
    </row>
    <row r="61" spans="1:19" ht="12.75">
      <c r="A61" s="33">
        <v>79800060</v>
      </c>
      <c r="B61" s="33" t="s">
        <v>174</v>
      </c>
      <c r="C61" s="33">
        <v>372.388692</v>
      </c>
      <c r="D61" s="33">
        <v>305.010649</v>
      </c>
      <c r="E61" s="33">
        <v>8479.296189</v>
      </c>
      <c r="F61" s="33">
        <v>474.284717</v>
      </c>
      <c r="G61" s="33">
        <v>134.16471</v>
      </c>
      <c r="H61" s="33">
        <v>77.55488</v>
      </c>
      <c r="I61" s="33">
        <v>12559.02724</v>
      </c>
      <c r="J61" s="33">
        <v>391.16875000000005</v>
      </c>
      <c r="K61" s="33">
        <f>VLOOKUP(A61,'[1]Sheet6'!A60:B190,2,FALSE)</f>
        <v>0.962286013371</v>
      </c>
      <c r="L61" s="33">
        <f t="shared" si="13"/>
        <v>358.3444298491212</v>
      </c>
      <c r="M61" s="33">
        <f t="shared" si="13"/>
        <v>293.50748146191137</v>
      </c>
      <c r="N61" s="33">
        <f t="shared" si="13"/>
        <v>8159.508125904724</v>
      </c>
      <c r="O61" s="33">
        <f t="shared" si="13"/>
        <v>456.39754952472293</v>
      </c>
      <c r="P61" s="33">
        <f t="shared" si="13"/>
        <v>129.10482392097634</v>
      </c>
      <c r="Q61" s="33">
        <f t="shared" si="13"/>
        <v>74.6299762926663</v>
      </c>
      <c r="R61" s="33">
        <f t="shared" si="13"/>
        <v>12085.376254597391</v>
      </c>
      <c r="S61" s="33">
        <f t="shared" si="12"/>
        <v>376.4162169928174</v>
      </c>
    </row>
    <row r="62" spans="1:19" ht="12.75">
      <c r="A62" s="33">
        <v>79800061</v>
      </c>
      <c r="B62" s="33" t="s">
        <v>175</v>
      </c>
      <c r="C62" s="33">
        <v>219.165334</v>
      </c>
      <c r="D62" s="33">
        <v>272.629635</v>
      </c>
      <c r="E62" s="33">
        <v>4020.585409</v>
      </c>
      <c r="F62" s="33">
        <v>267.458068</v>
      </c>
      <c r="G62" s="33">
        <v>169.57429</v>
      </c>
      <c r="H62" s="33">
        <v>210.06622</v>
      </c>
      <c r="I62" s="33">
        <v>4206.74941</v>
      </c>
      <c r="J62" s="33">
        <v>547.40598</v>
      </c>
      <c r="K62" s="33">
        <f>VLOOKUP(A62,'[1]Sheet6'!A61:B191,2,FALSE)</f>
        <v>0.841511745946</v>
      </c>
      <c r="L62" s="33">
        <f t="shared" si="13"/>
        <v>184.43020286517825</v>
      </c>
      <c r="M62" s="33">
        <f t="shared" si="13"/>
        <v>229.4210401454707</v>
      </c>
      <c r="N62" s="33">
        <f t="shared" si="13"/>
        <v>3383.369847252602</v>
      </c>
      <c r="O62" s="33">
        <f t="shared" si="13"/>
        <v>225.069105770024</v>
      </c>
      <c r="P62" s="33">
        <f t="shared" si="13"/>
        <v>142.69875684545332</v>
      </c>
      <c r="Q62" s="33">
        <f t="shared" si="13"/>
        <v>176.77319155647652</v>
      </c>
      <c r="R62" s="33">
        <f t="shared" si="13"/>
        <v>3540.0290407664056</v>
      </c>
      <c r="S62" s="33">
        <f t="shared" si="12"/>
        <v>460.64856197108116</v>
      </c>
    </row>
    <row r="63" spans="1:19" ht="12.75">
      <c r="A63" s="33">
        <v>79800062</v>
      </c>
      <c r="B63" s="33" t="s">
        <v>176</v>
      </c>
      <c r="C63" s="33">
        <v>422.392941</v>
      </c>
      <c r="D63" s="33">
        <v>333.844467</v>
      </c>
      <c r="E63" s="33">
        <v>5678.741847</v>
      </c>
      <c r="F63" s="33">
        <v>78.550729</v>
      </c>
      <c r="G63" s="33">
        <v>88.46059</v>
      </c>
      <c r="H63" s="33">
        <v>96.86109</v>
      </c>
      <c r="I63" s="33">
        <v>5218.88808</v>
      </c>
      <c r="J63" s="33">
        <v>41.814260000000004</v>
      </c>
      <c r="K63" s="33">
        <f>VLOOKUP(A63,'[1]Sheet6'!A62:B192,2,FALSE)</f>
        <v>0.986581967387</v>
      </c>
      <c r="L63" s="33">
        <f t="shared" si="13"/>
        <v>416.72525874216103</v>
      </c>
      <c r="M63" s="33">
        <f t="shared" si="13"/>
        <v>329.3649310541244</v>
      </c>
      <c r="N63" s="33">
        <f t="shared" si="13"/>
        <v>5602.544303696146</v>
      </c>
      <c r="O63" s="33">
        <f t="shared" si="13"/>
        <v>77.49673275650308</v>
      </c>
      <c r="P63" s="33">
        <f t="shared" si="13"/>
        <v>87.27362291841477</v>
      </c>
      <c r="Q63" s="33">
        <f t="shared" si="13"/>
        <v>95.56140473544927</v>
      </c>
      <c r="R63" s="33">
        <f t="shared" si="13"/>
        <v>5148.860869538963</v>
      </c>
      <c r="S63" s="33">
        <f t="shared" si="12"/>
        <v>41.253194895631545</v>
      </c>
    </row>
    <row r="64" spans="1:19" ht="12.75">
      <c r="A64" s="33">
        <v>79800063</v>
      </c>
      <c r="B64" s="33" t="s">
        <v>177</v>
      </c>
      <c r="C64" s="33">
        <v>354.682167</v>
      </c>
      <c r="D64" s="33">
        <v>279.202617</v>
      </c>
      <c r="E64" s="33">
        <v>7104.320663</v>
      </c>
      <c r="F64" s="33">
        <v>153.303939</v>
      </c>
      <c r="G64" s="33">
        <v>146.83342</v>
      </c>
      <c r="H64" s="33">
        <v>157.99327</v>
      </c>
      <c r="I64" s="33">
        <v>8992.24633</v>
      </c>
      <c r="J64" s="33">
        <v>113.35973</v>
      </c>
      <c r="K64" s="33">
        <f>VLOOKUP(A64,'[1]Sheet6'!A63:B193,2,FALSE)</f>
        <v>1</v>
      </c>
      <c r="L64" s="33">
        <f t="shared" si="13"/>
        <v>354.682167</v>
      </c>
      <c r="M64" s="33">
        <f t="shared" si="13"/>
        <v>279.202617</v>
      </c>
      <c r="N64" s="33">
        <f t="shared" si="13"/>
        <v>7104.320663</v>
      </c>
      <c r="O64" s="33">
        <f t="shared" si="13"/>
        <v>153.303939</v>
      </c>
      <c r="P64" s="33">
        <f t="shared" si="13"/>
        <v>146.83342</v>
      </c>
      <c r="Q64" s="33">
        <f t="shared" si="13"/>
        <v>157.99327</v>
      </c>
      <c r="R64" s="33">
        <f t="shared" si="13"/>
        <v>8992.24633</v>
      </c>
      <c r="S64" s="33">
        <f t="shared" si="12"/>
        <v>113.35973</v>
      </c>
    </row>
    <row r="65" spans="1:19" ht="12.75">
      <c r="A65" s="33">
        <v>79800064</v>
      </c>
      <c r="B65" s="33" t="s">
        <v>178</v>
      </c>
      <c r="C65" s="33">
        <v>1101.773779</v>
      </c>
      <c r="D65" s="33">
        <v>840.747329</v>
      </c>
      <c r="E65" s="33">
        <v>10870.157097</v>
      </c>
      <c r="F65" s="33">
        <v>411.723965</v>
      </c>
      <c r="G65" s="33">
        <v>577.70493</v>
      </c>
      <c r="H65" s="33">
        <v>418.40308</v>
      </c>
      <c r="I65" s="33">
        <v>9957.23888</v>
      </c>
      <c r="J65" s="33">
        <v>476.20592</v>
      </c>
      <c r="K65" s="33">
        <f>VLOOKUP(A65,'[1]Sheet6'!A64:B194,2,FALSE)</f>
        <v>1</v>
      </c>
      <c r="L65" s="33">
        <f t="shared" si="13"/>
        <v>1101.773779</v>
      </c>
      <c r="M65" s="33">
        <f t="shared" si="13"/>
        <v>840.747329</v>
      </c>
      <c r="N65" s="33">
        <f t="shared" si="13"/>
        <v>10870.157097</v>
      </c>
      <c r="O65" s="33">
        <f t="shared" si="13"/>
        <v>411.723965</v>
      </c>
      <c r="P65" s="33">
        <f t="shared" si="13"/>
        <v>577.70493</v>
      </c>
      <c r="Q65" s="33">
        <f t="shared" si="13"/>
        <v>418.40308</v>
      </c>
      <c r="R65" s="33">
        <f t="shared" si="13"/>
        <v>9957.23888</v>
      </c>
      <c r="S65" s="33">
        <f t="shared" si="12"/>
        <v>476.20592</v>
      </c>
    </row>
    <row r="66" spans="1:19" ht="12.75">
      <c r="A66" s="33">
        <v>79800065</v>
      </c>
      <c r="B66" s="33" t="s">
        <v>179</v>
      </c>
      <c r="C66" s="33">
        <v>1035.687446</v>
      </c>
      <c r="D66" s="33">
        <v>264.024124</v>
      </c>
      <c r="E66" s="33">
        <v>2983.011675</v>
      </c>
      <c r="F66" s="33">
        <v>356.53726</v>
      </c>
      <c r="G66" s="33">
        <v>302.40069</v>
      </c>
      <c r="H66" s="33">
        <v>587.86676</v>
      </c>
      <c r="I66" s="33">
        <v>9705.43581</v>
      </c>
      <c r="J66" s="33">
        <v>911.36118</v>
      </c>
      <c r="K66" s="33">
        <f>VLOOKUP(A66,'[1]Sheet6'!A65:B195,2,FALSE)</f>
        <v>0.264082052257</v>
      </c>
      <c r="L66" s="33">
        <f t="shared" si="13"/>
        <v>273.50646623649084</v>
      </c>
      <c r="M66" s="33">
        <f t="shared" si="13"/>
        <v>69.72403251127663</v>
      </c>
      <c r="N66" s="33">
        <f t="shared" si="13"/>
        <v>787.7598450405911</v>
      </c>
      <c r="O66" s="33">
        <f t="shared" si="13"/>
        <v>94.15509132688759</v>
      </c>
      <c r="P66" s="33">
        <f t="shared" si="13"/>
        <v>79.85859481913285</v>
      </c>
      <c r="Q66" s="33">
        <f t="shared" si="13"/>
        <v>155.24506043447326</v>
      </c>
      <c r="R66" s="33">
        <f t="shared" si="13"/>
        <v>2563.031406753379</v>
      </c>
      <c r="S66" s="33">
        <f t="shared" si="12"/>
        <v>240.67413076176118</v>
      </c>
    </row>
    <row r="67" spans="1:19" ht="12.75">
      <c r="A67" s="33">
        <v>79800066</v>
      </c>
      <c r="B67" s="33" t="s">
        <v>180</v>
      </c>
      <c r="C67" s="33">
        <v>2036.127381</v>
      </c>
      <c r="D67" s="33">
        <v>2505.751546</v>
      </c>
      <c r="E67" s="33">
        <v>6926.192427</v>
      </c>
      <c r="F67" s="33">
        <v>1367.731392</v>
      </c>
      <c r="G67" s="33">
        <v>1621.17922</v>
      </c>
      <c r="H67" s="33">
        <v>2306.86586</v>
      </c>
      <c r="I67" s="33">
        <v>9247.84022</v>
      </c>
      <c r="J67" s="33">
        <v>822.71381</v>
      </c>
      <c r="K67" s="33">
        <f>VLOOKUP(A67,'[1]Sheet6'!A66:B196,2,FALSE)</f>
        <v>0.215213919898</v>
      </c>
      <c r="L67" s="33">
        <f t="shared" si="13"/>
        <v>438.20295507665855</v>
      </c>
      <c r="M67" s="33">
        <f t="shared" si="13"/>
        <v>539.2726125051337</v>
      </c>
      <c r="N67" s="33">
        <f t="shared" si="13"/>
        <v>1490.6130221825122</v>
      </c>
      <c r="O67" s="33">
        <f t="shared" si="13"/>
        <v>294.354834239868</v>
      </c>
      <c r="P67" s="33">
        <f t="shared" si="13"/>
        <v>348.9003347933821</v>
      </c>
      <c r="Q67" s="33">
        <f t="shared" si="13"/>
        <v>496.4696444094709</v>
      </c>
      <c r="R67" s="33">
        <f t="shared" si="13"/>
        <v>1990.2639443365829</v>
      </c>
      <c r="S67" s="33">
        <f t="shared" si="12"/>
        <v>177.0594640043184</v>
      </c>
    </row>
    <row r="68" spans="1:19" ht="12.75">
      <c r="A68" s="33">
        <v>79800067</v>
      </c>
      <c r="B68" s="33" t="s">
        <v>181</v>
      </c>
      <c r="C68" s="33">
        <v>1007.334603</v>
      </c>
      <c r="D68" s="33">
        <v>660.279348</v>
      </c>
      <c r="E68" s="33">
        <v>4108.197418</v>
      </c>
      <c r="F68" s="33">
        <v>558.327271</v>
      </c>
      <c r="G68" s="33">
        <v>657.56816</v>
      </c>
      <c r="H68" s="33">
        <v>634.04816</v>
      </c>
      <c r="I68" s="33">
        <v>5514.72658</v>
      </c>
      <c r="J68" s="33">
        <v>461.78292999999996</v>
      </c>
      <c r="K68" s="33">
        <f>VLOOKUP(A68,'[1]Sheet6'!A67:B197,2,FALSE)</f>
        <v>0.801783338684</v>
      </c>
      <c r="L68" s="33">
        <f t="shared" si="13"/>
        <v>807.6641011652616</v>
      </c>
      <c r="M68" s="33">
        <f t="shared" si="13"/>
        <v>529.4009801035347</v>
      </c>
      <c r="N68" s="33">
        <f t="shared" si="13"/>
        <v>3293.884241777028</v>
      </c>
      <c r="O68" s="33">
        <f t="shared" si="13"/>
        <v>447.65750342070646</v>
      </c>
      <c r="P68" s="33">
        <f t="shared" si="13"/>
        <v>527.2271947370947</v>
      </c>
      <c r="Q68" s="33">
        <f t="shared" si="13"/>
        <v>508.369250611247</v>
      </c>
      <c r="R68" s="33">
        <f t="shared" si="13"/>
        <v>4421.615889241796</v>
      </c>
      <c r="S68" s="33">
        <f t="shared" si="12"/>
        <v>370.24985936267984</v>
      </c>
    </row>
    <row r="69" spans="1:19" ht="12.75">
      <c r="A69" s="33">
        <v>79800068</v>
      </c>
      <c r="B69" s="33" t="s">
        <v>182</v>
      </c>
      <c r="C69" s="33">
        <v>1781.573753</v>
      </c>
      <c r="D69" s="33">
        <v>1175.885971</v>
      </c>
      <c r="E69" s="33">
        <v>1390.881121</v>
      </c>
      <c r="F69" s="33">
        <v>1823.302776</v>
      </c>
      <c r="G69" s="33">
        <v>2054.80331</v>
      </c>
      <c r="H69" s="33">
        <v>1615.16182</v>
      </c>
      <c r="I69" s="33">
        <v>2778.24395</v>
      </c>
      <c r="J69" s="33">
        <v>2476.16166</v>
      </c>
      <c r="K69" s="33">
        <f>VLOOKUP(A69,'[1]Sheet6'!A68:B198,2,FALSE)</f>
        <v>0.934552456313</v>
      </c>
      <c r="L69" s="33">
        <f t="shared" si="13"/>
        <v>1664.9741269689198</v>
      </c>
      <c r="M69" s="33">
        <f t="shared" si="13"/>
        <v>1098.927122542047</v>
      </c>
      <c r="N69" s="33">
        <f t="shared" si="13"/>
        <v>1299.8513680699289</v>
      </c>
      <c r="O69" s="33">
        <f t="shared" si="13"/>
        <v>1703.9720879131116</v>
      </c>
      <c r="P69" s="33">
        <f t="shared" si="13"/>
        <v>1920.3214806005826</v>
      </c>
      <c r="Q69" s="33">
        <f t="shared" si="13"/>
        <v>1509.4534462239756</v>
      </c>
      <c r="R69" s="33">
        <f t="shared" si="13"/>
        <v>2596.4147077092316</v>
      </c>
      <c r="S69" s="33">
        <f t="shared" si="12"/>
        <v>2314.1029615810758</v>
      </c>
    </row>
    <row r="70" spans="1:19" ht="12.75">
      <c r="A70" s="33">
        <v>79800069</v>
      </c>
      <c r="B70" s="33" t="s">
        <v>183</v>
      </c>
      <c r="C70" s="33">
        <v>1388.772894</v>
      </c>
      <c r="D70" s="33">
        <v>1643.769146</v>
      </c>
      <c r="E70" s="33">
        <v>3096.681999</v>
      </c>
      <c r="F70" s="33">
        <v>718.318473</v>
      </c>
      <c r="G70" s="33">
        <v>2014.18175</v>
      </c>
      <c r="H70" s="33">
        <v>1878.75604</v>
      </c>
      <c r="I70" s="33">
        <v>6046.25733</v>
      </c>
      <c r="J70" s="33">
        <v>889.15368</v>
      </c>
      <c r="K70" s="33">
        <f>VLOOKUP(A70,'[1]Sheet6'!A69:B199,2,FALSE)</f>
        <v>0.993516770813</v>
      </c>
      <c r="L70" s="33">
        <f t="shared" si="13"/>
        <v>1379.7691610395048</v>
      </c>
      <c r="M70" s="33">
        <f t="shared" si="13"/>
        <v>1633.112213895963</v>
      </c>
      <c r="N70" s="33">
        <f t="shared" si="13"/>
        <v>3076.6054998812256</v>
      </c>
      <c r="O70" s="33">
        <f t="shared" si="13"/>
        <v>713.6614497102852</v>
      </c>
      <c r="P70" s="33">
        <f t="shared" si="13"/>
        <v>2001.1233480904773</v>
      </c>
      <c r="Q70" s="33">
        <f t="shared" si="13"/>
        <v>1866.5756340062196</v>
      </c>
      <c r="R70" s="33">
        <f t="shared" si="13"/>
        <v>6007.058058006032</v>
      </c>
      <c r="S70" s="33">
        <f t="shared" si="12"/>
        <v>883.3890929100955</v>
      </c>
    </row>
    <row r="71" spans="1:19" ht="12.75">
      <c r="A71" s="33">
        <v>79800070</v>
      </c>
      <c r="B71" s="33" t="s">
        <v>184</v>
      </c>
      <c r="C71" s="33">
        <v>2349.414639</v>
      </c>
      <c r="D71" s="33">
        <v>2627.995008</v>
      </c>
      <c r="E71" s="33">
        <v>2790.906153</v>
      </c>
      <c r="F71" s="33">
        <v>855.05287</v>
      </c>
      <c r="G71" s="33">
        <v>1947.74013</v>
      </c>
      <c r="H71" s="33">
        <v>2921.39522</v>
      </c>
      <c r="I71" s="33">
        <v>4609.92278</v>
      </c>
      <c r="J71" s="33">
        <v>1294.2273400000001</v>
      </c>
      <c r="K71" s="33">
        <f>VLOOKUP(A71,'[1]Sheet6'!A70:B200,2,FALSE)</f>
        <v>0.590713830921</v>
      </c>
      <c r="L71" s="33">
        <f t="shared" si="13"/>
        <v>1387.8317218255684</v>
      </c>
      <c r="M71" s="33">
        <f t="shared" si="13"/>
        <v>1552.392998816944</v>
      </c>
      <c r="N71" s="33">
        <f t="shared" si="13"/>
        <v>1648.6268653796205</v>
      </c>
      <c r="O71" s="33">
        <f t="shared" si="13"/>
        <v>505.0915564776958</v>
      </c>
      <c r="P71" s="33">
        <f t="shared" si="13"/>
        <v>1150.5570338308667</v>
      </c>
      <c r="Q71" s="33">
        <f t="shared" si="13"/>
        <v>1725.7085620404978</v>
      </c>
      <c r="R71" s="33">
        <f t="shared" si="13"/>
        <v>2723.1451456237864</v>
      </c>
      <c r="S71" s="33">
        <f t="shared" si="12"/>
        <v>764.5179900940957</v>
      </c>
    </row>
    <row r="72" spans="1:19" ht="12.75">
      <c r="A72" s="33">
        <v>79800071</v>
      </c>
      <c r="B72" s="33" t="s">
        <v>185</v>
      </c>
      <c r="C72" s="33">
        <v>1413.970719</v>
      </c>
      <c r="D72" s="33">
        <v>2584.53347</v>
      </c>
      <c r="E72" s="33">
        <v>1165.988301</v>
      </c>
      <c r="F72" s="33">
        <v>539.131657</v>
      </c>
      <c r="G72" s="33">
        <v>1944.7943</v>
      </c>
      <c r="H72" s="33">
        <v>3782.50586</v>
      </c>
      <c r="I72" s="33">
        <v>2239.32747</v>
      </c>
      <c r="J72" s="33">
        <v>666.1020100000001</v>
      </c>
      <c r="K72" s="33">
        <f>VLOOKUP(A72,'[1]Sheet6'!A71:B201,2,FALSE)</f>
        <v>0.00809113807196</v>
      </c>
      <c r="L72" s="33">
        <f t="shared" si="13"/>
        <v>11.440632317137554</v>
      </c>
      <c r="M72" s="33">
        <f t="shared" si="13"/>
        <v>20.911817157371885</v>
      </c>
      <c r="N72" s="33">
        <f t="shared" si="13"/>
        <v>9.434172333681056</v>
      </c>
      <c r="O72" s="33">
        <f t="shared" si="13"/>
        <v>4.36218867575158</v>
      </c>
      <c r="P72" s="33">
        <f t="shared" si="13"/>
        <v>15.735599202860797</v>
      </c>
      <c r="Q72" s="33">
        <f t="shared" si="13"/>
        <v>30.604777171257805</v>
      </c>
      <c r="R72" s="33">
        <f t="shared" si="13"/>
        <v>18.118707748102867</v>
      </c>
      <c r="S72" s="33">
        <f t="shared" si="12"/>
        <v>5.389523332920081</v>
      </c>
    </row>
    <row r="73" spans="1:19" ht="12.75">
      <c r="A73" s="33">
        <v>79800072</v>
      </c>
      <c r="B73" s="33" t="s">
        <v>186</v>
      </c>
      <c r="C73" s="33">
        <v>1484.954178</v>
      </c>
      <c r="D73" s="33">
        <v>1697.523071</v>
      </c>
      <c r="E73" s="33">
        <v>585.970852</v>
      </c>
      <c r="F73" s="33">
        <v>1829.843297</v>
      </c>
      <c r="G73" s="33">
        <v>1753.0116</v>
      </c>
      <c r="H73" s="33">
        <v>1758.93609</v>
      </c>
      <c r="I73" s="33">
        <v>1146.63148</v>
      </c>
      <c r="J73" s="33">
        <v>1708.37142</v>
      </c>
      <c r="K73" s="33">
        <f>VLOOKUP(A73,'[1]Sheet6'!A72:B202,2,FALSE)</f>
        <v>0.038591749118</v>
      </c>
      <c r="L73" s="33">
        <f t="shared" si="13"/>
        <v>57.306979089101915</v>
      </c>
      <c r="M73" s="33">
        <f t="shared" si="13"/>
        <v>65.5103844780489</v>
      </c>
      <c r="N73" s="33">
        <f t="shared" si="13"/>
        <v>22.61364011084471</v>
      </c>
      <c r="O73" s="33">
        <f t="shared" si="13"/>
        <v>70.61685344307796</v>
      </c>
      <c r="P73" s="33">
        <f t="shared" si="13"/>
        <v>67.65178386814377</v>
      </c>
      <c r="Q73" s="33">
        <f t="shared" si="13"/>
        <v>67.88042029987587</v>
      </c>
      <c r="R73" s="33">
        <f t="shared" si="13"/>
        <v>44.25051440696104</v>
      </c>
      <c r="S73" s="33">
        <f t="shared" si="12"/>
        <v>65.9290412410014</v>
      </c>
    </row>
    <row r="74" spans="1:19" ht="12.75">
      <c r="A74" s="33">
        <v>79800073</v>
      </c>
      <c r="B74" s="33" t="s">
        <v>187</v>
      </c>
      <c r="C74" s="33">
        <v>2672.224656</v>
      </c>
      <c r="D74" s="33">
        <v>1884.661724</v>
      </c>
      <c r="E74" s="33">
        <v>1984.029036</v>
      </c>
      <c r="F74" s="33">
        <v>2538.343474</v>
      </c>
      <c r="G74" s="33">
        <v>2565.27858</v>
      </c>
      <c r="H74" s="33">
        <v>2603.23479</v>
      </c>
      <c r="I74" s="33">
        <v>3923.20433</v>
      </c>
      <c r="J74" s="33">
        <v>2213.12971</v>
      </c>
      <c r="K74" s="33">
        <f>VLOOKUP(A74,'[1]Sheet6'!A73:B203,2,FALSE)</f>
        <v>0.191444537657</v>
      </c>
      <c r="L74" s="33">
        <f t="shared" si="13"/>
        <v>511.5828137835559</v>
      </c>
      <c r="M74" s="33">
        <f t="shared" si="13"/>
        <v>360.8081923910246</v>
      </c>
      <c r="N74" s="33">
        <f t="shared" si="13"/>
        <v>379.8315214950834</v>
      </c>
      <c r="O74" s="33">
        <f t="shared" si="13"/>
        <v>485.9519927945932</v>
      </c>
      <c r="P74" s="33">
        <f t="shared" si="13"/>
        <v>491.10857170950555</v>
      </c>
      <c r="Q74" s="33">
        <f t="shared" si="13"/>
        <v>498.3750807841675</v>
      </c>
      <c r="R74" s="33">
        <f t="shared" si="13"/>
        <v>751.0760390907905</v>
      </c>
      <c r="S74" s="33">
        <f t="shared" si="12"/>
        <v>423.69159410592056</v>
      </c>
    </row>
    <row r="75" spans="1:19" ht="12.75">
      <c r="A75" s="33">
        <v>79800074</v>
      </c>
      <c r="B75" s="33" t="s">
        <v>188</v>
      </c>
      <c r="C75" s="33">
        <v>2524.549521</v>
      </c>
      <c r="D75" s="33">
        <v>2085.194773</v>
      </c>
      <c r="E75" s="33">
        <v>1963.01163</v>
      </c>
      <c r="F75" s="33">
        <v>2787.381862</v>
      </c>
      <c r="G75" s="33">
        <v>2314.07847</v>
      </c>
      <c r="H75" s="33">
        <v>2510.55584</v>
      </c>
      <c r="I75" s="33">
        <v>3341.637</v>
      </c>
      <c r="J75" s="33">
        <v>2155.27214</v>
      </c>
      <c r="K75" s="33">
        <f>VLOOKUP(A75,'[1]Sheet6'!A74:B204,2,FALSE)</f>
        <v>0.342124600978</v>
      </c>
      <c r="L75" s="33">
        <f t="shared" si="13"/>
        <v>863.710497521326</v>
      </c>
      <c r="M75" s="33">
        <f t="shared" si="13"/>
        <v>713.3964296740364</v>
      </c>
      <c r="N75" s="33">
        <f t="shared" si="13"/>
        <v>671.5945706289234</v>
      </c>
      <c r="O75" s="33">
        <f t="shared" si="13"/>
        <v>953.6319073100648</v>
      </c>
      <c r="P75" s="33">
        <f t="shared" si="13"/>
        <v>791.7031731805307</v>
      </c>
      <c r="Q75" s="33">
        <f t="shared" si="13"/>
        <v>858.9229149929877</v>
      </c>
      <c r="R75" s="33">
        <f t="shared" si="13"/>
        <v>1143.2562252383211</v>
      </c>
      <c r="S75" s="33">
        <f t="shared" si="12"/>
        <v>737.3716208965002</v>
      </c>
    </row>
    <row r="76" spans="1:19" ht="12.75">
      <c r="A76" s="33">
        <v>79800075</v>
      </c>
      <c r="B76" s="33" t="s">
        <v>189</v>
      </c>
      <c r="C76" s="33">
        <v>2264.827195</v>
      </c>
      <c r="D76" s="33">
        <v>150.587025</v>
      </c>
      <c r="E76" s="33">
        <v>1840.407763</v>
      </c>
      <c r="F76" s="33">
        <v>3658.121704</v>
      </c>
      <c r="G76" s="33">
        <v>2491.36483</v>
      </c>
      <c r="H76" s="33">
        <v>689.01011</v>
      </c>
      <c r="I76" s="33">
        <v>2802.90622</v>
      </c>
      <c r="J76" s="33">
        <v>2425.7729000000004</v>
      </c>
      <c r="K76" s="33">
        <f>VLOOKUP(A76,'[1]Sheet6'!A75:B205,2,FALSE)</f>
        <v>0.982830166923</v>
      </c>
      <c r="L76" s="33">
        <f t="shared" si="13"/>
        <v>2225.9404901135995</v>
      </c>
      <c r="M76" s="33">
        <f t="shared" si="13"/>
        <v>148.001470917188</v>
      </c>
      <c r="N76" s="33">
        <f t="shared" si="13"/>
        <v>1808.808268915675</v>
      </c>
      <c r="O76" s="33">
        <f t="shared" si="13"/>
        <v>3595.312364966969</v>
      </c>
      <c r="P76" s="33">
        <f t="shared" si="13"/>
        <v>2448.5885117349912</v>
      </c>
      <c r="Q76" s="33">
        <f t="shared" si="13"/>
        <v>677.1799214229346</v>
      </c>
      <c r="R76" s="33">
        <f t="shared" si="13"/>
        <v>2754.780788072115</v>
      </c>
      <c r="S76" s="33">
        <f t="shared" si="12"/>
        <v>2384.12278422429</v>
      </c>
    </row>
    <row r="77" spans="1:19" ht="12.75">
      <c r="A77" s="33">
        <v>79800076</v>
      </c>
      <c r="B77" s="33" t="s">
        <v>190</v>
      </c>
      <c r="C77" s="33">
        <v>1815.927555</v>
      </c>
      <c r="D77" s="33">
        <v>508.117703</v>
      </c>
      <c r="E77" s="33">
        <v>1790.717375</v>
      </c>
      <c r="F77" s="33">
        <v>3123.526602</v>
      </c>
      <c r="G77" s="33">
        <v>2400.86927</v>
      </c>
      <c r="H77" s="33">
        <v>330.35267</v>
      </c>
      <c r="I77" s="33">
        <v>1291.37528</v>
      </c>
      <c r="J77" s="33">
        <v>2402.94854</v>
      </c>
      <c r="K77" s="33">
        <f>VLOOKUP(A77,'[1]Sheet6'!A76:B206,2,FALSE)</f>
        <v>0.944984804369</v>
      </c>
      <c r="L77" s="33">
        <f t="shared" si="13"/>
        <v>1716.0239453099514</v>
      </c>
      <c r="M77" s="33">
        <f t="shared" si="13"/>
        <v>480.16350816588067</v>
      </c>
      <c r="N77" s="33">
        <f t="shared" si="13"/>
        <v>1692.2007082945443</v>
      </c>
      <c r="O77" s="33">
        <f t="shared" si="13"/>
        <v>2951.6851749323373</v>
      </c>
      <c r="P77" s="33">
        <f t="shared" si="13"/>
        <v>2268.784977426494</v>
      </c>
      <c r="Q77" s="33">
        <f t="shared" si="13"/>
        <v>312.17825323272683</v>
      </c>
      <c r="R77" s="33">
        <f t="shared" si="13"/>
        <v>1220.3300163377626</v>
      </c>
      <c r="S77" s="33">
        <f t="shared" si="12"/>
        <v>2270.749855980674</v>
      </c>
    </row>
    <row r="78" spans="1:19" ht="12.75">
      <c r="A78" s="33">
        <v>79800077</v>
      </c>
      <c r="B78" s="33" t="s">
        <v>191</v>
      </c>
      <c r="C78" s="33">
        <v>2382.722002</v>
      </c>
      <c r="D78" s="33">
        <v>1606.275744</v>
      </c>
      <c r="E78" s="33">
        <v>3222.729369</v>
      </c>
      <c r="F78" s="33">
        <v>3431.631605</v>
      </c>
      <c r="G78" s="33">
        <v>2443.57104</v>
      </c>
      <c r="H78" s="33">
        <v>1330.52466</v>
      </c>
      <c r="I78" s="33">
        <v>11419.96554</v>
      </c>
      <c r="J78" s="33">
        <v>3131.41308</v>
      </c>
      <c r="K78" s="33">
        <f>VLOOKUP(A78,'[1]Sheet6'!A77:B207,2,FALSE)</f>
        <v>0</v>
      </c>
      <c r="L78" s="33">
        <f t="shared" si="13"/>
        <v>0</v>
      </c>
      <c r="M78" s="33">
        <f t="shared" si="13"/>
        <v>0</v>
      </c>
      <c r="N78" s="33">
        <f t="shared" si="13"/>
        <v>0</v>
      </c>
      <c r="O78" s="33">
        <f t="shared" si="13"/>
        <v>0</v>
      </c>
      <c r="P78" s="33">
        <f t="shared" si="13"/>
        <v>0</v>
      </c>
      <c r="Q78" s="33">
        <f t="shared" si="13"/>
        <v>0</v>
      </c>
      <c r="R78" s="33">
        <f t="shared" si="13"/>
        <v>0</v>
      </c>
      <c r="S78" s="33">
        <f t="shared" si="12"/>
        <v>0</v>
      </c>
    </row>
    <row r="79" spans="1:19" ht="12.75">
      <c r="A79" s="33">
        <v>79800078</v>
      </c>
      <c r="B79" s="33" t="s">
        <v>192</v>
      </c>
      <c r="C79" s="33">
        <v>3192.528096</v>
      </c>
      <c r="D79" s="33">
        <v>861.198286</v>
      </c>
      <c r="E79" s="33">
        <v>2951.671734</v>
      </c>
      <c r="F79" s="33">
        <v>1777.021979</v>
      </c>
      <c r="G79" s="33">
        <v>3270.42592</v>
      </c>
      <c r="H79" s="33">
        <v>546.6639</v>
      </c>
      <c r="I79" s="33">
        <v>10888.62013</v>
      </c>
      <c r="J79" s="33">
        <v>1769.35185</v>
      </c>
      <c r="K79" s="33">
        <f>VLOOKUP(A79,'[1]Sheet6'!A78:B208,2,FALSE)</f>
        <v>0</v>
      </c>
      <c r="L79" s="33">
        <f t="shared" si="13"/>
        <v>0</v>
      </c>
      <c r="M79" s="33">
        <f t="shared" si="13"/>
        <v>0</v>
      </c>
      <c r="N79" s="33">
        <f t="shared" si="13"/>
        <v>0</v>
      </c>
      <c r="O79" s="33">
        <f t="shared" si="13"/>
        <v>0</v>
      </c>
      <c r="P79" s="33">
        <f t="shared" si="13"/>
        <v>0</v>
      </c>
      <c r="Q79" s="33">
        <f t="shared" si="13"/>
        <v>0</v>
      </c>
      <c r="R79" s="33">
        <f t="shared" si="13"/>
        <v>0</v>
      </c>
      <c r="S79" s="33">
        <f t="shared" si="12"/>
        <v>0</v>
      </c>
    </row>
    <row r="80" spans="1:19" ht="12.75">
      <c r="A80" s="33">
        <v>79800079</v>
      </c>
      <c r="B80" s="33" t="s">
        <v>193</v>
      </c>
      <c r="C80" s="33">
        <v>1745.22179</v>
      </c>
      <c r="D80" s="33">
        <v>1284.45499</v>
      </c>
      <c r="E80" s="33">
        <v>5196.527756</v>
      </c>
      <c r="F80" s="33">
        <v>2864.063148</v>
      </c>
      <c r="G80" s="33">
        <v>2277.68112</v>
      </c>
      <c r="H80" s="33">
        <v>990.82601</v>
      </c>
      <c r="I80" s="33">
        <v>12312.67615</v>
      </c>
      <c r="J80" s="33">
        <v>3436.59707</v>
      </c>
      <c r="K80" s="33">
        <f>VLOOKUP(A80,'[1]Sheet6'!A79:B209,2,FALSE)</f>
        <v>0</v>
      </c>
      <c r="L80" s="33">
        <f t="shared" si="13"/>
        <v>0</v>
      </c>
      <c r="M80" s="33">
        <f t="shared" si="13"/>
        <v>0</v>
      </c>
      <c r="N80" s="33">
        <f t="shared" si="13"/>
        <v>0</v>
      </c>
      <c r="O80" s="33">
        <f t="shared" si="13"/>
        <v>0</v>
      </c>
      <c r="P80" s="33">
        <f t="shared" si="13"/>
        <v>0</v>
      </c>
      <c r="Q80" s="33">
        <f t="shared" si="13"/>
        <v>0</v>
      </c>
      <c r="R80" s="33">
        <f t="shared" si="13"/>
        <v>0</v>
      </c>
      <c r="S80" s="33">
        <f t="shared" si="12"/>
        <v>0</v>
      </c>
    </row>
    <row r="81" spans="1:19" ht="12.75">
      <c r="A81" s="33">
        <v>79800080</v>
      </c>
      <c r="B81" s="33" t="s">
        <v>194</v>
      </c>
      <c r="C81" s="33">
        <v>996.642248</v>
      </c>
      <c r="D81" s="33">
        <v>398.968781</v>
      </c>
      <c r="E81" s="33">
        <v>1454.19986</v>
      </c>
      <c r="F81" s="33">
        <v>1418.872709</v>
      </c>
      <c r="G81" s="33">
        <v>901.91311</v>
      </c>
      <c r="H81" s="33">
        <v>290.58696</v>
      </c>
      <c r="I81" s="33">
        <v>6288.62731</v>
      </c>
      <c r="J81" s="33">
        <v>3859.17986</v>
      </c>
      <c r="K81" s="33">
        <f>VLOOKUP(A81,'[1]Sheet6'!A80:B210,2,FALSE)</f>
        <v>0</v>
      </c>
      <c r="L81" s="33">
        <f t="shared" si="13"/>
        <v>0</v>
      </c>
      <c r="M81" s="33">
        <f t="shared" si="13"/>
        <v>0</v>
      </c>
      <c r="N81" s="33">
        <f t="shared" si="13"/>
        <v>0</v>
      </c>
      <c r="O81" s="33">
        <f t="shared" si="13"/>
        <v>0</v>
      </c>
      <c r="P81" s="33">
        <f t="shared" si="13"/>
        <v>0</v>
      </c>
      <c r="Q81" s="33">
        <f t="shared" si="13"/>
        <v>0</v>
      </c>
      <c r="R81" s="33">
        <f t="shared" si="13"/>
        <v>0</v>
      </c>
      <c r="S81" s="33">
        <f t="shared" si="12"/>
        <v>0</v>
      </c>
    </row>
    <row r="82" spans="1:19" ht="12.75">
      <c r="A82" s="33">
        <v>79800081</v>
      </c>
      <c r="B82" s="33" t="s">
        <v>195</v>
      </c>
      <c r="C82" s="33">
        <v>1453.686153</v>
      </c>
      <c r="D82" s="33">
        <v>3179.981904</v>
      </c>
      <c r="E82" s="33">
        <v>1954.644146</v>
      </c>
      <c r="F82" s="33">
        <v>1310.184248</v>
      </c>
      <c r="G82" s="33">
        <v>2118.29494</v>
      </c>
      <c r="H82" s="33">
        <v>2751.27418</v>
      </c>
      <c r="I82" s="33">
        <v>4652.23429</v>
      </c>
      <c r="J82" s="33">
        <v>2022.30931</v>
      </c>
      <c r="K82" s="33">
        <f>VLOOKUP(A82,'[1]Sheet6'!A81:B211,2,FALSE)</f>
        <v>0.00478641633332</v>
      </c>
      <c r="L82" s="33">
        <f t="shared" si="13"/>
        <v>6.957947146240317</v>
      </c>
      <c r="M82" s="33">
        <f t="shared" si="13"/>
        <v>15.220717324967634</v>
      </c>
      <c r="N82" s="33">
        <f t="shared" si="13"/>
        <v>9.355740666242724</v>
      </c>
      <c r="O82" s="33">
        <f t="shared" si="13"/>
        <v>6.271087284285782</v>
      </c>
      <c r="P82" s="33">
        <f t="shared" si="13"/>
        <v>10.13904149960511</v>
      </c>
      <c r="Q82" s="33">
        <f t="shared" si="13"/>
        <v>13.168743672593589</v>
      </c>
      <c r="R82" s="33">
        <f t="shared" si="13"/>
        <v>22.267530192087374</v>
      </c>
      <c r="S82" s="33">
        <f t="shared" si="12"/>
        <v>9.6796143124091</v>
      </c>
    </row>
    <row r="83" spans="1:19" ht="12.75">
      <c r="A83" s="33">
        <v>79800082</v>
      </c>
      <c r="B83" s="33" t="s">
        <v>196</v>
      </c>
      <c r="C83" s="33">
        <v>1633.17623</v>
      </c>
      <c r="D83" s="33">
        <v>962.302648</v>
      </c>
      <c r="E83" s="33">
        <v>4580.381786</v>
      </c>
      <c r="F83" s="33">
        <v>1067.982727</v>
      </c>
      <c r="G83" s="33">
        <v>1399.73772</v>
      </c>
      <c r="H83" s="33">
        <v>1153.06152</v>
      </c>
      <c r="I83" s="33">
        <v>5336.38733</v>
      </c>
      <c r="J83" s="33">
        <v>1459.90691</v>
      </c>
      <c r="K83" s="33">
        <f>VLOOKUP(A83,'[1]Sheet6'!A82:B212,2,FALSE)</f>
        <v>0.341018107668</v>
      </c>
      <c r="L83" s="33">
        <f t="shared" si="13"/>
        <v>556.9426674429584</v>
      </c>
      <c r="M83" s="33">
        <f t="shared" si="13"/>
        <v>328.1626280248655</v>
      </c>
      <c r="N83" s="33">
        <f t="shared" si="13"/>
        <v>1561.9931290586942</v>
      </c>
      <c r="O83" s="33">
        <f t="shared" si="13"/>
        <v>364.2014485836503</v>
      </c>
      <c r="P83" s="33">
        <f t="shared" si="13"/>
        <v>477.3359085059209</v>
      </c>
      <c r="Q83" s="33">
        <f t="shared" si="13"/>
        <v>393.21485757518775</v>
      </c>
      <c r="R83" s="33">
        <f t="shared" si="13"/>
        <v>1819.804709060091</v>
      </c>
      <c r="S83" s="33">
        <f t="shared" si="12"/>
        <v>497.85469181963714</v>
      </c>
    </row>
    <row r="84" spans="1:19" ht="12.75">
      <c r="A84" s="33">
        <v>79800083</v>
      </c>
      <c r="B84" s="33" t="s">
        <v>197</v>
      </c>
      <c r="C84" s="33">
        <v>1450.2805</v>
      </c>
      <c r="D84" s="33">
        <v>3234.569085</v>
      </c>
      <c r="E84" s="33">
        <v>757.9397</v>
      </c>
      <c r="F84" s="33">
        <v>763.701747</v>
      </c>
      <c r="G84" s="33">
        <v>1793.9535</v>
      </c>
      <c r="H84" s="33">
        <v>3021.47811</v>
      </c>
      <c r="I84" s="33">
        <v>1296.94408</v>
      </c>
      <c r="J84" s="33">
        <v>647.54057</v>
      </c>
      <c r="K84" s="33">
        <f>VLOOKUP(A84,'[1]Sheet6'!A83:B213,2,FALSE)</f>
        <v>0</v>
      </c>
      <c r="L84" s="33">
        <f t="shared" si="13"/>
        <v>0</v>
      </c>
      <c r="M84" s="33">
        <f t="shared" si="13"/>
        <v>0</v>
      </c>
      <c r="N84" s="33">
        <f t="shared" si="13"/>
        <v>0</v>
      </c>
      <c r="O84" s="33">
        <f t="shared" si="13"/>
        <v>0</v>
      </c>
      <c r="P84" s="33">
        <f t="shared" si="13"/>
        <v>0</v>
      </c>
      <c r="Q84" s="33">
        <f t="shared" si="13"/>
        <v>0</v>
      </c>
      <c r="R84" s="33">
        <f t="shared" si="13"/>
        <v>0</v>
      </c>
      <c r="S84" s="33">
        <f t="shared" si="12"/>
        <v>0</v>
      </c>
    </row>
    <row r="85" spans="1:19" ht="12.75">
      <c r="A85" s="33">
        <v>79800084</v>
      </c>
      <c r="B85" s="33" t="s">
        <v>198</v>
      </c>
      <c r="C85" s="33">
        <v>1607.211651</v>
      </c>
      <c r="D85" s="33">
        <v>2826.847969</v>
      </c>
      <c r="E85" s="33">
        <v>1701.53188</v>
      </c>
      <c r="F85" s="33">
        <v>635.275817</v>
      </c>
      <c r="G85" s="33">
        <v>1928.66678</v>
      </c>
      <c r="H85" s="33">
        <v>3646.14946</v>
      </c>
      <c r="I85" s="33">
        <v>3376.33959</v>
      </c>
      <c r="J85" s="33">
        <v>644.39842</v>
      </c>
      <c r="K85" s="33">
        <f>VLOOKUP(A85,'[1]Sheet6'!A84:B214,2,FALSE)</f>
        <v>0.00271146894046</v>
      </c>
      <c r="L85" s="33">
        <f t="shared" si="13"/>
        <v>4.357904472431938</v>
      </c>
      <c r="M85" s="33">
        <f t="shared" si="13"/>
        <v>7.664910467345933</v>
      </c>
      <c r="N85" s="33">
        <f t="shared" si="13"/>
        <v>4.613650843822512</v>
      </c>
      <c r="O85" s="33">
        <f t="shared" si="13"/>
        <v>1.7225306464208507</v>
      </c>
      <c r="P85" s="33">
        <f t="shared" si="13"/>
        <v>5.229520070467</v>
      </c>
      <c r="Q85" s="33">
        <f t="shared" si="13"/>
        <v>9.886421013065002</v>
      </c>
      <c r="R85" s="33">
        <f t="shared" si="13"/>
        <v>9.154839930730452</v>
      </c>
      <c r="S85" s="33">
        <f t="shared" si="12"/>
        <v>1.7472663011114982</v>
      </c>
    </row>
    <row r="86" spans="1:19" ht="12.75">
      <c r="A86" s="33">
        <v>79800085</v>
      </c>
      <c r="B86" s="33" t="s">
        <v>199</v>
      </c>
      <c r="C86" s="33">
        <v>1633.704696</v>
      </c>
      <c r="D86" s="33">
        <v>2193.939729</v>
      </c>
      <c r="E86" s="33">
        <v>1145.938</v>
      </c>
      <c r="F86" s="33">
        <v>2340.853764</v>
      </c>
      <c r="G86" s="33">
        <v>1852.0044</v>
      </c>
      <c r="H86" s="33">
        <v>2521.37258</v>
      </c>
      <c r="I86" s="33">
        <v>1967.98604</v>
      </c>
      <c r="J86" s="33">
        <v>1850.31871</v>
      </c>
      <c r="K86" s="33">
        <f>VLOOKUP(A86,'[1]Sheet6'!A85:B215,2,FALSE)</f>
        <v>0</v>
      </c>
      <c r="L86" s="33">
        <f t="shared" si="13"/>
        <v>0</v>
      </c>
      <c r="M86" s="33">
        <f t="shared" si="13"/>
        <v>0</v>
      </c>
      <c r="N86" s="33">
        <f t="shared" si="13"/>
        <v>0</v>
      </c>
      <c r="O86" s="33">
        <f t="shared" si="13"/>
        <v>0</v>
      </c>
      <c r="P86" s="33">
        <f t="shared" si="13"/>
        <v>0</v>
      </c>
      <c r="Q86" s="33">
        <f t="shared" si="13"/>
        <v>0</v>
      </c>
      <c r="R86" s="33">
        <f t="shared" si="13"/>
        <v>0</v>
      </c>
      <c r="S86" s="33">
        <f t="shared" si="12"/>
        <v>0</v>
      </c>
    </row>
    <row r="87" spans="1:19" ht="12.75">
      <c r="A87" s="33">
        <v>79800086</v>
      </c>
      <c r="B87" s="33" t="s">
        <v>200</v>
      </c>
      <c r="C87" s="33">
        <v>2392.309441</v>
      </c>
      <c r="D87" s="33">
        <v>3419.357644</v>
      </c>
      <c r="E87" s="33">
        <v>1965.022871</v>
      </c>
      <c r="F87" s="33">
        <v>850.482286</v>
      </c>
      <c r="G87" s="33">
        <v>2345.26004</v>
      </c>
      <c r="H87" s="33">
        <v>3653.73438</v>
      </c>
      <c r="I87" s="33">
        <v>4361.14615</v>
      </c>
      <c r="J87" s="33">
        <v>804.71651</v>
      </c>
      <c r="K87" s="33">
        <f>VLOOKUP(A87,'[1]Sheet6'!A86:B216,2,FALSE)</f>
        <v>0.0949523047659</v>
      </c>
      <c r="L87" s="33">
        <f t="shared" si="13"/>
        <v>227.15529513617184</v>
      </c>
      <c r="M87" s="33">
        <f t="shared" si="13"/>
        <v>324.6758891166978</v>
      </c>
      <c r="N87" s="33">
        <f t="shared" si="13"/>
        <v>186.58345051915578</v>
      </c>
      <c r="O87" s="33">
        <f aca="true" t="shared" si="14" ref="O87:S131">F87*$K87</f>
        <v>80.75525321827133</v>
      </c>
      <c r="P87" s="33">
        <f t="shared" si="14"/>
        <v>222.68784607336684</v>
      </c>
      <c r="Q87" s="33">
        <f t="shared" si="14"/>
        <v>346.93050038340664</v>
      </c>
      <c r="R87" s="33">
        <f t="shared" si="14"/>
        <v>414.1008783634314</v>
      </c>
      <c r="S87" s="33">
        <f t="shared" si="12"/>
        <v>76.4096873076714</v>
      </c>
    </row>
    <row r="88" spans="1:19" ht="12.75">
      <c r="A88" s="33">
        <v>79800087</v>
      </c>
      <c r="B88" s="33" t="s">
        <v>201</v>
      </c>
      <c r="C88" s="33">
        <v>1635.727445</v>
      </c>
      <c r="D88" s="33">
        <v>1703.595405</v>
      </c>
      <c r="E88" s="33">
        <v>974.155072</v>
      </c>
      <c r="F88" s="33">
        <v>1606.387708</v>
      </c>
      <c r="G88" s="33">
        <v>1519.90274</v>
      </c>
      <c r="H88" s="33">
        <v>1849.119</v>
      </c>
      <c r="I88" s="33">
        <v>1296.38181</v>
      </c>
      <c r="J88" s="33">
        <v>1448.2820000000002</v>
      </c>
      <c r="K88" s="33">
        <f>VLOOKUP(A88,'[1]Sheet6'!A87:B217,2,FALSE)</f>
        <v>0.198020092141</v>
      </c>
      <c r="L88" s="33">
        <f aca="true" t="shared" si="15" ref="L88:N131">C88*$K88</f>
        <v>323.9068993764625</v>
      </c>
      <c r="M88" s="33">
        <f t="shared" si="15"/>
        <v>337.34611906908424</v>
      </c>
      <c r="N88" s="33">
        <f t="shared" si="15"/>
        <v>192.90227711706248</v>
      </c>
      <c r="O88" s="33">
        <f t="shared" si="14"/>
        <v>318.0970419523298</v>
      </c>
      <c r="P88" s="33">
        <f t="shared" si="14"/>
        <v>300.9712806201584</v>
      </c>
      <c r="Q88" s="33">
        <f t="shared" si="14"/>
        <v>366.16271475967375</v>
      </c>
      <c r="R88" s="33">
        <f t="shared" si="14"/>
        <v>256.70964546611634</v>
      </c>
      <c r="S88" s="33">
        <f t="shared" si="12"/>
        <v>286.7889350861518</v>
      </c>
    </row>
    <row r="89" spans="1:19" ht="12.75">
      <c r="A89" s="33">
        <v>79800088</v>
      </c>
      <c r="B89" s="33" t="s">
        <v>202</v>
      </c>
      <c r="C89" s="33">
        <v>2371.499048</v>
      </c>
      <c r="D89" s="33">
        <v>2831.053107</v>
      </c>
      <c r="E89" s="33">
        <v>1740.03299</v>
      </c>
      <c r="F89" s="33">
        <v>1592.80889</v>
      </c>
      <c r="G89" s="33">
        <v>2203.30379</v>
      </c>
      <c r="H89" s="33">
        <v>2739.29484</v>
      </c>
      <c r="I89" s="33">
        <v>2589.88173</v>
      </c>
      <c r="J89" s="33">
        <v>1689.6663400000002</v>
      </c>
      <c r="K89" s="33">
        <f>VLOOKUP(A89,'[1]Sheet6'!A88:B218,2,FALSE)</f>
        <v>0.0397205519401</v>
      </c>
      <c r="L89" s="33">
        <f t="shared" si="15"/>
        <v>94.1972511119817</v>
      </c>
      <c r="M89" s="33">
        <f t="shared" si="15"/>
        <v>112.45099198177499</v>
      </c>
      <c r="N89" s="33">
        <f t="shared" si="15"/>
        <v>69.1150707567825</v>
      </c>
      <c r="O89" s="33">
        <f t="shared" si="14"/>
        <v>63.267248245898024</v>
      </c>
      <c r="P89" s="33">
        <f t="shared" si="14"/>
        <v>87.51644263051418</v>
      </c>
      <c r="Q89" s="33">
        <f t="shared" si="14"/>
        <v>108.80630297146791</v>
      </c>
      <c r="R89" s="33">
        <f t="shared" si="14"/>
        <v>102.87153177518104</v>
      </c>
      <c r="S89" s="33">
        <f t="shared" si="12"/>
        <v>67.11447961940867</v>
      </c>
    </row>
    <row r="90" spans="1:19" ht="12.75">
      <c r="A90" s="33">
        <v>79800089</v>
      </c>
      <c r="B90" s="33" t="s">
        <v>203</v>
      </c>
      <c r="C90" s="33">
        <v>1391.697165</v>
      </c>
      <c r="D90" s="33">
        <v>2846.394202</v>
      </c>
      <c r="E90" s="33">
        <v>943.256514</v>
      </c>
      <c r="F90" s="33">
        <v>1047.940087</v>
      </c>
      <c r="G90" s="33">
        <v>1758.08195</v>
      </c>
      <c r="H90" s="33">
        <v>3243.17101</v>
      </c>
      <c r="I90" s="33">
        <v>2389.9558</v>
      </c>
      <c r="J90" s="33">
        <v>705.13894</v>
      </c>
      <c r="K90" s="33">
        <f>VLOOKUP(A90,'[1]Sheet6'!A89:B219,2,FALSE)</f>
        <v>0</v>
      </c>
      <c r="L90" s="33">
        <f t="shared" si="15"/>
        <v>0</v>
      </c>
      <c r="M90" s="33">
        <f t="shared" si="15"/>
        <v>0</v>
      </c>
      <c r="N90" s="33">
        <f t="shared" si="15"/>
        <v>0</v>
      </c>
      <c r="O90" s="33">
        <f t="shared" si="14"/>
        <v>0</v>
      </c>
      <c r="P90" s="33">
        <f t="shared" si="14"/>
        <v>0</v>
      </c>
      <c r="Q90" s="33">
        <f t="shared" si="14"/>
        <v>0</v>
      </c>
      <c r="R90" s="33">
        <f t="shared" si="14"/>
        <v>0</v>
      </c>
      <c r="S90" s="33">
        <f t="shared" si="12"/>
        <v>0</v>
      </c>
    </row>
    <row r="91" spans="1:19" ht="12.75">
      <c r="A91" s="33">
        <v>79800090</v>
      </c>
      <c r="B91" s="33" t="s">
        <v>204</v>
      </c>
      <c r="C91" s="33">
        <v>2437.624972</v>
      </c>
      <c r="D91" s="33">
        <v>1650.037878</v>
      </c>
      <c r="E91" s="33">
        <v>1232.13762</v>
      </c>
      <c r="F91" s="33">
        <v>2157.341778</v>
      </c>
      <c r="G91" s="33">
        <v>2789.30077</v>
      </c>
      <c r="H91" s="33">
        <v>2507.91273</v>
      </c>
      <c r="I91" s="33">
        <v>3027.61934</v>
      </c>
      <c r="J91" s="33">
        <v>2478.92608</v>
      </c>
      <c r="K91" s="33">
        <f>VLOOKUP(A91,'[1]Sheet6'!A90:B220,2,FALSE)</f>
        <v>0.0039591879176</v>
      </c>
      <c r="L91" s="33">
        <f t="shared" si="15"/>
        <v>9.651015336782438</v>
      </c>
      <c r="M91" s="33">
        <f t="shared" si="15"/>
        <v>6.5328100301599425</v>
      </c>
      <c r="N91" s="33">
        <f t="shared" si="15"/>
        <v>4.8782643779244195</v>
      </c>
      <c r="O91" s="33">
        <f t="shared" si="14"/>
        <v>8.5413215015913</v>
      </c>
      <c r="P91" s="33">
        <f t="shared" si="14"/>
        <v>11.043365907136375</v>
      </c>
      <c r="Q91" s="33">
        <f t="shared" si="14"/>
        <v>9.92929777901123</v>
      </c>
      <c r="R91" s="33">
        <f t="shared" si="14"/>
        <v>11.986913910020087</v>
      </c>
      <c r="S91" s="33">
        <f t="shared" si="12"/>
        <v>9.81453418455953</v>
      </c>
    </row>
    <row r="92" spans="1:19" ht="12.75">
      <c r="A92" s="33">
        <v>79800091</v>
      </c>
      <c r="B92" s="33" t="s">
        <v>205</v>
      </c>
      <c r="C92" s="33">
        <v>1908.868386</v>
      </c>
      <c r="D92" s="33">
        <v>1175.902662</v>
      </c>
      <c r="E92" s="33">
        <v>1478.585857</v>
      </c>
      <c r="F92" s="33">
        <v>2310.415223</v>
      </c>
      <c r="G92" s="33">
        <v>2958.35189</v>
      </c>
      <c r="H92" s="33">
        <v>1643.66606</v>
      </c>
      <c r="I92" s="33">
        <v>2698.65128</v>
      </c>
      <c r="J92" s="33">
        <v>3588.95225</v>
      </c>
      <c r="K92" s="33">
        <f>VLOOKUP(A92,'[1]Sheet6'!A91:B221,2,FALSE)</f>
        <v>0.37301046318</v>
      </c>
      <c r="L92" s="33">
        <f t="shared" si="15"/>
        <v>712.027880811519</v>
      </c>
      <c r="M92" s="33">
        <f t="shared" si="15"/>
        <v>438.62399660721496</v>
      </c>
      <c r="N92" s="33">
        <f t="shared" si="15"/>
        <v>551.5279953709672</v>
      </c>
      <c r="O92" s="33">
        <f t="shared" si="14"/>
        <v>861.8090524693529</v>
      </c>
      <c r="P92" s="33">
        <f t="shared" si="14"/>
        <v>1103.4962087383283</v>
      </c>
      <c r="Q92" s="33">
        <f t="shared" si="14"/>
        <v>613.1046383538456</v>
      </c>
      <c r="R92" s="33">
        <f t="shared" si="14"/>
        <v>1006.6251639140999</v>
      </c>
      <c r="S92" s="33">
        <f t="shared" si="12"/>
        <v>1338.716741103403</v>
      </c>
    </row>
    <row r="93" spans="1:19" ht="12.75">
      <c r="A93" s="33">
        <v>79800092</v>
      </c>
      <c r="B93" s="33" t="s">
        <v>206</v>
      </c>
      <c r="C93" s="33">
        <v>1417.463396</v>
      </c>
      <c r="D93" s="33">
        <v>3113.430358</v>
      </c>
      <c r="E93" s="33">
        <v>758.843134</v>
      </c>
      <c r="F93" s="33">
        <v>995.348935</v>
      </c>
      <c r="G93" s="33">
        <v>2112.22794</v>
      </c>
      <c r="H93" s="33">
        <v>3274.73902</v>
      </c>
      <c r="I93" s="33">
        <v>7757.45845</v>
      </c>
      <c r="J93" s="33">
        <v>2762.3335800000004</v>
      </c>
      <c r="K93" s="33">
        <f>VLOOKUP(A93,'[1]Sheet6'!A92:B222,2,FALSE)</f>
        <v>0</v>
      </c>
      <c r="L93" s="33">
        <f t="shared" si="15"/>
        <v>0</v>
      </c>
      <c r="M93" s="33">
        <f t="shared" si="15"/>
        <v>0</v>
      </c>
      <c r="N93" s="33">
        <f t="shared" si="15"/>
        <v>0</v>
      </c>
      <c r="O93" s="33">
        <f t="shared" si="14"/>
        <v>0</v>
      </c>
      <c r="P93" s="33">
        <f t="shared" si="14"/>
        <v>0</v>
      </c>
      <c r="Q93" s="33">
        <f t="shared" si="14"/>
        <v>0</v>
      </c>
      <c r="R93" s="33">
        <f t="shared" si="14"/>
        <v>0</v>
      </c>
      <c r="S93" s="33">
        <f t="shared" si="12"/>
        <v>0</v>
      </c>
    </row>
    <row r="94" spans="1:19" ht="12.75">
      <c r="A94" s="33">
        <v>79800093</v>
      </c>
      <c r="B94" s="33" t="s">
        <v>207</v>
      </c>
      <c r="C94" s="33">
        <v>650.65462</v>
      </c>
      <c r="D94" s="33">
        <v>2136.167951</v>
      </c>
      <c r="E94" s="33">
        <v>1355.330014</v>
      </c>
      <c r="F94" s="33">
        <v>511.897667</v>
      </c>
      <c r="G94" s="33">
        <v>1543.21682</v>
      </c>
      <c r="H94" s="33">
        <v>3921.25364</v>
      </c>
      <c r="I94" s="33">
        <v>3894.14046</v>
      </c>
      <c r="J94" s="33">
        <v>589.82077</v>
      </c>
      <c r="K94" s="33">
        <f>VLOOKUP(A94,'[1]Sheet6'!A93:B223,2,FALSE)</f>
        <v>0</v>
      </c>
      <c r="L94" s="33">
        <f t="shared" si="15"/>
        <v>0</v>
      </c>
      <c r="M94" s="33">
        <f t="shared" si="15"/>
        <v>0</v>
      </c>
      <c r="N94" s="33">
        <f t="shared" si="15"/>
        <v>0</v>
      </c>
      <c r="O94" s="33">
        <f t="shared" si="14"/>
        <v>0</v>
      </c>
      <c r="P94" s="33">
        <f t="shared" si="14"/>
        <v>0</v>
      </c>
      <c r="Q94" s="33">
        <f t="shared" si="14"/>
        <v>0</v>
      </c>
      <c r="R94" s="33">
        <f t="shared" si="14"/>
        <v>0</v>
      </c>
      <c r="S94" s="33">
        <f t="shared" si="12"/>
        <v>0</v>
      </c>
    </row>
    <row r="95" spans="1:19" ht="12.75">
      <c r="A95" s="33">
        <v>79800094</v>
      </c>
      <c r="B95" s="33" t="s">
        <v>208</v>
      </c>
      <c r="C95" s="33">
        <v>1538.101387</v>
      </c>
      <c r="D95" s="33">
        <v>2178.098166</v>
      </c>
      <c r="E95" s="33">
        <v>697.950889</v>
      </c>
      <c r="F95" s="33">
        <v>979.495124</v>
      </c>
      <c r="G95" s="33">
        <v>1803.3096</v>
      </c>
      <c r="H95" s="33">
        <v>3022.91856</v>
      </c>
      <c r="I95" s="33">
        <v>2700.01029</v>
      </c>
      <c r="J95" s="33">
        <v>1178.86634</v>
      </c>
      <c r="K95" s="33">
        <f>VLOOKUP(A95,'[1]Sheet6'!A94:B224,2,FALSE)</f>
        <v>0</v>
      </c>
      <c r="L95" s="33">
        <f t="shared" si="15"/>
        <v>0</v>
      </c>
      <c r="M95" s="33">
        <f t="shared" si="15"/>
        <v>0</v>
      </c>
      <c r="N95" s="33">
        <f t="shared" si="15"/>
        <v>0</v>
      </c>
      <c r="O95" s="33">
        <f t="shared" si="14"/>
        <v>0</v>
      </c>
      <c r="P95" s="33">
        <f t="shared" si="14"/>
        <v>0</v>
      </c>
      <c r="Q95" s="33">
        <f t="shared" si="14"/>
        <v>0</v>
      </c>
      <c r="R95" s="33">
        <f t="shared" si="14"/>
        <v>0</v>
      </c>
      <c r="S95" s="33">
        <f t="shared" si="12"/>
        <v>0</v>
      </c>
    </row>
    <row r="96" spans="1:19" ht="12.75">
      <c r="A96" s="33">
        <v>79800095</v>
      </c>
      <c r="B96" s="33" t="s">
        <v>209</v>
      </c>
      <c r="C96" s="33">
        <v>1362.132376</v>
      </c>
      <c r="D96" s="33">
        <v>434.395082</v>
      </c>
      <c r="E96" s="33">
        <v>4874.497367</v>
      </c>
      <c r="F96" s="33">
        <v>9726.114232</v>
      </c>
      <c r="G96" s="33">
        <v>5932.07354</v>
      </c>
      <c r="H96" s="33">
        <v>1283.77485</v>
      </c>
      <c r="I96" s="33">
        <v>9008.12622</v>
      </c>
      <c r="J96" s="33">
        <v>6762.84936</v>
      </c>
      <c r="K96" s="33">
        <f>VLOOKUP(A96,'[1]Sheet6'!A95:B225,2,FALSE)</f>
        <v>0</v>
      </c>
      <c r="L96" s="33">
        <f t="shared" si="15"/>
        <v>0</v>
      </c>
      <c r="M96" s="33">
        <f t="shared" si="15"/>
        <v>0</v>
      </c>
      <c r="N96" s="33">
        <f t="shared" si="15"/>
        <v>0</v>
      </c>
      <c r="O96" s="33">
        <f t="shared" si="14"/>
        <v>0</v>
      </c>
      <c r="P96" s="33">
        <f t="shared" si="14"/>
        <v>0</v>
      </c>
      <c r="Q96" s="33">
        <f t="shared" si="14"/>
        <v>0</v>
      </c>
      <c r="R96" s="33">
        <f t="shared" si="14"/>
        <v>0</v>
      </c>
      <c r="S96" s="33">
        <f t="shared" si="12"/>
        <v>0</v>
      </c>
    </row>
    <row r="97" spans="1:19" ht="12.75">
      <c r="A97" s="33">
        <v>79800096</v>
      </c>
      <c r="B97" s="33" t="s">
        <v>210</v>
      </c>
      <c r="C97" s="33">
        <v>1935.900856</v>
      </c>
      <c r="D97" s="33">
        <v>1602.425464</v>
      </c>
      <c r="E97" s="33">
        <v>1198.057932</v>
      </c>
      <c r="F97" s="33">
        <v>5006.840248</v>
      </c>
      <c r="G97" s="33">
        <v>4896.82483</v>
      </c>
      <c r="H97" s="33">
        <v>6159.80383</v>
      </c>
      <c r="I97" s="33">
        <v>7257.50777</v>
      </c>
      <c r="J97" s="33">
        <v>4491.4392</v>
      </c>
      <c r="K97" s="33">
        <f>VLOOKUP(A97,'[1]Sheet6'!A96:B226,2,FALSE)</f>
        <v>0</v>
      </c>
      <c r="L97" s="33">
        <f t="shared" si="15"/>
        <v>0</v>
      </c>
      <c r="M97" s="33">
        <f t="shared" si="15"/>
        <v>0</v>
      </c>
      <c r="N97" s="33">
        <f t="shared" si="15"/>
        <v>0</v>
      </c>
      <c r="O97" s="33">
        <f t="shared" si="14"/>
        <v>0</v>
      </c>
      <c r="P97" s="33">
        <f t="shared" si="14"/>
        <v>0</v>
      </c>
      <c r="Q97" s="33">
        <f t="shared" si="14"/>
        <v>0</v>
      </c>
      <c r="R97" s="33">
        <f t="shared" si="14"/>
        <v>0</v>
      </c>
      <c r="S97" s="33">
        <f t="shared" si="12"/>
        <v>0</v>
      </c>
    </row>
    <row r="98" spans="1:19" ht="12.75">
      <c r="A98" s="33">
        <v>79800097</v>
      </c>
      <c r="B98" s="33" t="s">
        <v>211</v>
      </c>
      <c r="C98" s="33">
        <v>644.562623</v>
      </c>
      <c r="D98" s="33">
        <v>2186.338841</v>
      </c>
      <c r="E98" s="33">
        <v>916.515296</v>
      </c>
      <c r="F98" s="33">
        <v>954.741443</v>
      </c>
      <c r="G98" s="33">
        <v>2300.24499</v>
      </c>
      <c r="H98" s="33">
        <v>8184.05233</v>
      </c>
      <c r="I98" s="33">
        <v>8342.58838</v>
      </c>
      <c r="J98" s="33">
        <v>1759.53567</v>
      </c>
      <c r="K98" s="33">
        <f>VLOOKUP(A98,'[1]Sheet6'!A97:B227,2,FALSE)</f>
        <v>0</v>
      </c>
      <c r="L98" s="33">
        <f t="shared" si="15"/>
        <v>0</v>
      </c>
      <c r="M98" s="33">
        <f t="shared" si="15"/>
        <v>0</v>
      </c>
      <c r="N98" s="33">
        <f t="shared" si="15"/>
        <v>0</v>
      </c>
      <c r="O98" s="33">
        <f t="shared" si="14"/>
        <v>0</v>
      </c>
      <c r="P98" s="33">
        <f t="shared" si="14"/>
        <v>0</v>
      </c>
      <c r="Q98" s="33">
        <f t="shared" si="14"/>
        <v>0</v>
      </c>
      <c r="R98" s="33">
        <f t="shared" si="14"/>
        <v>0</v>
      </c>
      <c r="S98" s="33">
        <f t="shared" si="12"/>
        <v>0</v>
      </c>
    </row>
    <row r="99" spans="1:19" ht="12.75">
      <c r="A99" s="33">
        <v>79800098</v>
      </c>
      <c r="B99" s="33" t="s">
        <v>212</v>
      </c>
      <c r="C99" s="33">
        <v>2565.887608</v>
      </c>
      <c r="D99" s="33">
        <v>3470.618856</v>
      </c>
      <c r="E99" s="33">
        <v>3179.520627</v>
      </c>
      <c r="F99" s="33">
        <v>1032.763011</v>
      </c>
      <c r="G99" s="33">
        <v>2081.16738</v>
      </c>
      <c r="H99" s="33">
        <v>3236.66034</v>
      </c>
      <c r="I99" s="33">
        <v>4218.25187</v>
      </c>
      <c r="J99" s="33">
        <v>1003.8784400000001</v>
      </c>
      <c r="K99" s="33">
        <f>VLOOKUP(A99,'[1]Sheet6'!A98:B228,2,FALSE)</f>
        <v>0</v>
      </c>
      <c r="L99" s="33">
        <f t="shared" si="15"/>
        <v>0</v>
      </c>
      <c r="M99" s="33">
        <f t="shared" si="15"/>
        <v>0</v>
      </c>
      <c r="N99" s="33">
        <f t="shared" si="15"/>
        <v>0</v>
      </c>
      <c r="O99" s="33">
        <f t="shared" si="14"/>
        <v>0</v>
      </c>
      <c r="P99" s="33">
        <f t="shared" si="14"/>
        <v>0</v>
      </c>
      <c r="Q99" s="33">
        <f t="shared" si="14"/>
        <v>0</v>
      </c>
      <c r="R99" s="33">
        <f t="shared" si="14"/>
        <v>0</v>
      </c>
      <c r="S99" s="33">
        <f t="shared" si="12"/>
        <v>0</v>
      </c>
    </row>
    <row r="100" spans="1:19" ht="12.75">
      <c r="A100" s="33">
        <v>79800099</v>
      </c>
      <c r="B100" s="33" t="s">
        <v>213</v>
      </c>
      <c r="C100" s="33">
        <v>2110.397759</v>
      </c>
      <c r="D100" s="33">
        <v>2761.886797</v>
      </c>
      <c r="E100" s="33">
        <v>1751.264804</v>
      </c>
      <c r="F100" s="33">
        <v>1237.136328</v>
      </c>
      <c r="G100" s="33">
        <v>1592.85879</v>
      </c>
      <c r="H100" s="33">
        <v>2344.65146</v>
      </c>
      <c r="I100" s="33">
        <v>2362.96139</v>
      </c>
      <c r="J100" s="33">
        <v>1224.75508</v>
      </c>
      <c r="K100" s="33">
        <f>VLOOKUP(A100,'[1]Sheet6'!A99:B229,2,FALSE)</f>
        <v>0</v>
      </c>
      <c r="L100" s="33">
        <f t="shared" si="15"/>
        <v>0</v>
      </c>
      <c r="M100" s="33">
        <f t="shared" si="15"/>
        <v>0</v>
      </c>
      <c r="N100" s="33">
        <f t="shared" si="15"/>
        <v>0</v>
      </c>
      <c r="O100" s="33">
        <f t="shared" si="14"/>
        <v>0</v>
      </c>
      <c r="P100" s="33">
        <f t="shared" si="14"/>
        <v>0</v>
      </c>
      <c r="Q100" s="33">
        <f t="shared" si="14"/>
        <v>0</v>
      </c>
      <c r="R100" s="33">
        <f t="shared" si="14"/>
        <v>0</v>
      </c>
      <c r="S100" s="33">
        <f t="shared" si="12"/>
        <v>0</v>
      </c>
    </row>
    <row r="101" spans="1:19" ht="12.75">
      <c r="A101" s="33">
        <v>79800100</v>
      </c>
      <c r="B101" s="33" t="s">
        <v>214</v>
      </c>
      <c r="C101" s="33">
        <v>119.817407</v>
      </c>
      <c r="D101" s="33">
        <v>195.414209</v>
      </c>
      <c r="E101" s="33">
        <v>237.639502</v>
      </c>
      <c r="F101" s="33">
        <v>500.394601</v>
      </c>
      <c r="G101" s="33">
        <v>2570.57518</v>
      </c>
      <c r="H101" s="33">
        <v>4889.49941</v>
      </c>
      <c r="I101" s="33">
        <v>7326.68008</v>
      </c>
      <c r="J101" s="33">
        <v>3926.38367</v>
      </c>
      <c r="K101" s="33">
        <f>VLOOKUP(A101,'[1]Sheet6'!A100:B230,2,FALSE)</f>
        <v>0</v>
      </c>
      <c r="L101" s="33">
        <f t="shared" si="15"/>
        <v>0</v>
      </c>
      <c r="M101" s="33">
        <f t="shared" si="15"/>
        <v>0</v>
      </c>
      <c r="N101" s="33">
        <f t="shared" si="15"/>
        <v>0</v>
      </c>
      <c r="O101" s="33">
        <f t="shared" si="14"/>
        <v>0</v>
      </c>
      <c r="P101" s="33">
        <f t="shared" si="14"/>
        <v>0</v>
      </c>
      <c r="Q101" s="33">
        <f t="shared" si="14"/>
        <v>0</v>
      </c>
      <c r="R101" s="33">
        <f t="shared" si="14"/>
        <v>0</v>
      </c>
      <c r="S101" s="33">
        <f t="shared" si="12"/>
        <v>0</v>
      </c>
    </row>
    <row r="102" spans="1:19" ht="12.75">
      <c r="A102" s="33">
        <v>79800101</v>
      </c>
      <c r="B102" s="33" t="s">
        <v>215</v>
      </c>
      <c r="C102" s="33">
        <v>2143.835007</v>
      </c>
      <c r="D102" s="33">
        <v>4637.439384</v>
      </c>
      <c r="E102" s="33">
        <v>1716.679138</v>
      </c>
      <c r="F102" s="33">
        <v>929.718433</v>
      </c>
      <c r="G102" s="33">
        <v>2575.35951</v>
      </c>
      <c r="H102" s="33">
        <v>5271.66897</v>
      </c>
      <c r="I102" s="33">
        <v>3553.52745</v>
      </c>
      <c r="J102" s="33">
        <v>818.5590599999999</v>
      </c>
      <c r="K102" s="33">
        <f>VLOOKUP(A102,'[1]Sheet6'!A101:B231,2,FALSE)</f>
        <v>0.00695485219803</v>
      </c>
      <c r="L102" s="33">
        <f t="shared" si="15"/>
        <v>14.91005561064761</v>
      </c>
      <c r="M102" s="33">
        <f t="shared" si="15"/>
        <v>32.25270549304329</v>
      </c>
      <c r="N102" s="33">
        <f t="shared" si="15"/>
        <v>11.939249676231546</v>
      </c>
      <c r="O102" s="33">
        <f t="shared" si="14"/>
        <v>6.466054287299057</v>
      </c>
      <c r="P102" s="33">
        <f t="shared" si="14"/>
        <v>17.91124474884096</v>
      </c>
      <c r="Q102" s="33">
        <f t="shared" si="14"/>
        <v>36.66367852329104</v>
      </c>
      <c r="R102" s="33">
        <f t="shared" si="14"/>
        <v>24.71425819639244</v>
      </c>
      <c r="S102" s="33">
        <f t="shared" si="12"/>
        <v>5.69295727765837</v>
      </c>
    </row>
    <row r="103" spans="1:19" ht="12.75">
      <c r="A103" s="33">
        <v>79800102</v>
      </c>
      <c r="B103" s="33" t="s">
        <v>216</v>
      </c>
      <c r="C103" s="33">
        <v>2172.533763</v>
      </c>
      <c r="D103" s="33">
        <v>2739.109536</v>
      </c>
      <c r="E103" s="33">
        <v>1927.995129</v>
      </c>
      <c r="F103" s="33">
        <v>1961.21291</v>
      </c>
      <c r="G103" s="33">
        <v>2442.93063</v>
      </c>
      <c r="H103" s="33">
        <v>3665.5459</v>
      </c>
      <c r="I103" s="33">
        <v>4771.60044</v>
      </c>
      <c r="J103" s="33">
        <v>1708.3814</v>
      </c>
      <c r="K103" s="33">
        <f>VLOOKUP(A103,'[1]Sheet6'!A102:B232,2,FALSE)</f>
        <v>0.0772800603649</v>
      </c>
      <c r="L103" s="33">
        <f t="shared" si="15"/>
        <v>167.89354034942335</v>
      </c>
      <c r="M103" s="33">
        <f t="shared" si="15"/>
        <v>211.67855028815322</v>
      </c>
      <c r="N103" s="33">
        <f t="shared" si="15"/>
        <v>148.99557995235315</v>
      </c>
      <c r="O103" s="33">
        <f t="shared" si="14"/>
        <v>151.5626520732212</v>
      </c>
      <c r="P103" s="33">
        <f t="shared" si="14"/>
        <v>188.78982655366318</v>
      </c>
      <c r="Q103" s="33">
        <f t="shared" si="14"/>
        <v>283.27360842231167</v>
      </c>
      <c r="R103" s="33">
        <f t="shared" si="14"/>
        <v>368.7495700403834</v>
      </c>
      <c r="S103" s="33">
        <f t="shared" si="12"/>
        <v>132.02381771827237</v>
      </c>
    </row>
    <row r="104" spans="1:19" ht="12.75">
      <c r="A104" s="33">
        <v>79800103</v>
      </c>
      <c r="B104" s="33" t="s">
        <v>217</v>
      </c>
      <c r="C104" s="33">
        <v>3132.724941</v>
      </c>
      <c r="D104" s="33">
        <v>2637.356833</v>
      </c>
      <c r="E104" s="33">
        <v>2106.146991</v>
      </c>
      <c r="F104" s="33">
        <v>1823.556991</v>
      </c>
      <c r="G104" s="33">
        <v>3949.06982</v>
      </c>
      <c r="H104" s="33">
        <v>3827.86554</v>
      </c>
      <c r="I104" s="33">
        <v>5347.61304</v>
      </c>
      <c r="J104" s="33">
        <v>2961.1418900000003</v>
      </c>
      <c r="K104" s="33">
        <f>VLOOKUP(A104,'[1]Sheet6'!A103:B233,2,FALSE)</f>
        <v>0.126154172072</v>
      </c>
      <c r="L104" s="33">
        <f t="shared" si="15"/>
        <v>395.20632126116004</v>
      </c>
      <c r="M104" s="33">
        <f t="shared" si="15"/>
        <v>332.71356772554697</v>
      </c>
      <c r="N104" s="33">
        <f t="shared" si="15"/>
        <v>265.699229911539</v>
      </c>
      <c r="O104" s="33">
        <f t="shared" si="14"/>
        <v>230.04932242571255</v>
      </c>
      <c r="P104" s="33">
        <f t="shared" si="14"/>
        <v>498.19163359662207</v>
      </c>
      <c r="Q104" s="33">
        <f t="shared" si="14"/>
        <v>482.9012080016392</v>
      </c>
      <c r="R104" s="33">
        <f t="shared" si="14"/>
        <v>674.623695622631</v>
      </c>
      <c r="S104" s="33">
        <f t="shared" si="12"/>
        <v>373.5604035206673</v>
      </c>
    </row>
    <row r="105" spans="1:19" ht="12.75">
      <c r="A105" s="33">
        <v>79800104</v>
      </c>
      <c r="B105" s="33" t="s">
        <v>218</v>
      </c>
      <c r="C105" s="33">
        <v>1812.137789</v>
      </c>
      <c r="D105" s="33">
        <v>2816.125277</v>
      </c>
      <c r="E105" s="33">
        <v>1613.512055</v>
      </c>
      <c r="F105" s="33">
        <v>1687.262468</v>
      </c>
      <c r="G105" s="33">
        <v>1997.56871</v>
      </c>
      <c r="H105" s="33">
        <v>3497.34578</v>
      </c>
      <c r="I105" s="33">
        <v>4271.96653</v>
      </c>
      <c r="J105" s="33">
        <v>1889.9224</v>
      </c>
      <c r="K105" s="33">
        <f>VLOOKUP(A105,'[1]Sheet6'!A104:B234,2,FALSE)</f>
        <v>0.153680970682</v>
      </c>
      <c r="L105" s="33">
        <f t="shared" si="15"/>
        <v>278.49109442305337</v>
      </c>
      <c r="M105" s="33">
        <f t="shared" si="15"/>
        <v>432.7848661314762</v>
      </c>
      <c r="N105" s="33">
        <f t="shared" si="15"/>
        <v>247.96609881950857</v>
      </c>
      <c r="O105" s="33">
        <f t="shared" si="14"/>
        <v>259.30013387754695</v>
      </c>
      <c r="P105" s="33">
        <f t="shared" si="14"/>
        <v>306.9882983567906</v>
      </c>
      <c r="Q105" s="33">
        <f t="shared" si="14"/>
        <v>537.4754942809965</v>
      </c>
      <c r="R105" s="33">
        <f t="shared" si="14"/>
        <v>656.5199630514153</v>
      </c>
      <c r="S105" s="33">
        <f t="shared" si="12"/>
        <v>290.4451089456551</v>
      </c>
    </row>
    <row r="106" spans="1:19" ht="12.75">
      <c r="A106" s="33">
        <v>79800105</v>
      </c>
      <c r="B106" s="33" t="s">
        <v>219</v>
      </c>
      <c r="C106" s="33">
        <v>1892.103316</v>
      </c>
      <c r="D106" s="33">
        <v>2985.224808</v>
      </c>
      <c r="E106" s="33">
        <v>3090.816865</v>
      </c>
      <c r="F106" s="33">
        <v>3109.127915</v>
      </c>
      <c r="G106" s="33">
        <v>5228.94152</v>
      </c>
      <c r="H106" s="33">
        <v>1750.96176</v>
      </c>
      <c r="I106" s="33">
        <v>4407.53673</v>
      </c>
      <c r="J106" s="33">
        <v>4929.84889</v>
      </c>
      <c r="K106" s="33">
        <f>VLOOKUP(A106,'[1]Sheet6'!A105:B235,2,FALSE)</f>
        <v>0.933807582947</v>
      </c>
      <c r="L106" s="33">
        <f t="shared" si="15"/>
        <v>1766.8604241999635</v>
      </c>
      <c r="M106" s="33">
        <f t="shared" si="15"/>
        <v>2787.625562511902</v>
      </c>
      <c r="N106" s="33">
        <f t="shared" si="15"/>
        <v>2886.2282260374736</v>
      </c>
      <c r="O106" s="33">
        <f t="shared" si="14"/>
        <v>2903.3272233791954</v>
      </c>
      <c r="P106" s="33">
        <f t="shared" si="14"/>
        <v>4882.825242162412</v>
      </c>
      <c r="Q106" s="33">
        <f t="shared" si="14"/>
        <v>1635.0613689382249</v>
      </c>
      <c r="R106" s="33">
        <f t="shared" si="14"/>
        <v>4115.791220591424</v>
      </c>
      <c r="S106" s="33">
        <f t="shared" si="12"/>
        <v>4603.530276264851</v>
      </c>
    </row>
    <row r="107" spans="1:19" ht="12.75">
      <c r="A107" s="33">
        <v>79800106</v>
      </c>
      <c r="B107" s="33" t="s">
        <v>220</v>
      </c>
      <c r="C107" s="33">
        <v>2252.690432</v>
      </c>
      <c r="D107" s="33">
        <v>3095.212649</v>
      </c>
      <c r="E107" s="33">
        <v>1479.250993</v>
      </c>
      <c r="F107" s="33">
        <v>2097.840907</v>
      </c>
      <c r="G107" s="33">
        <v>2967.40879</v>
      </c>
      <c r="H107" s="33">
        <v>4892.49202</v>
      </c>
      <c r="I107" s="33">
        <v>5288.84916</v>
      </c>
      <c r="J107" s="33">
        <v>2141.06659</v>
      </c>
      <c r="K107" s="33">
        <f>VLOOKUP(A107,'[1]Sheet6'!A106:B236,2,FALSE)</f>
        <v>0</v>
      </c>
      <c r="L107" s="33">
        <f t="shared" si="15"/>
        <v>0</v>
      </c>
      <c r="M107" s="33">
        <f t="shared" si="15"/>
        <v>0</v>
      </c>
      <c r="N107" s="33">
        <f t="shared" si="15"/>
        <v>0</v>
      </c>
      <c r="O107" s="33">
        <f t="shared" si="14"/>
        <v>0</v>
      </c>
      <c r="P107" s="33">
        <f t="shared" si="14"/>
        <v>0</v>
      </c>
      <c r="Q107" s="33">
        <f t="shared" si="14"/>
        <v>0</v>
      </c>
      <c r="R107" s="33">
        <f t="shared" si="14"/>
        <v>0</v>
      </c>
      <c r="S107" s="33">
        <f t="shared" si="12"/>
        <v>0</v>
      </c>
    </row>
    <row r="108" spans="1:19" ht="12.75">
      <c r="A108" s="33">
        <v>79800107</v>
      </c>
      <c r="B108" s="33" t="s">
        <v>221</v>
      </c>
      <c r="C108" s="33">
        <v>2222.6453</v>
      </c>
      <c r="D108" s="33">
        <v>691.282622</v>
      </c>
      <c r="E108" s="33">
        <v>1946.072886</v>
      </c>
      <c r="F108" s="33">
        <v>1900.646129</v>
      </c>
      <c r="G108" s="33">
        <v>3137.34051</v>
      </c>
      <c r="H108" s="33">
        <v>667.66395</v>
      </c>
      <c r="I108" s="33">
        <v>1833.76082</v>
      </c>
      <c r="J108" s="33">
        <v>1685.94702</v>
      </c>
      <c r="K108" s="33">
        <f>VLOOKUP(A108,'[1]Sheet6'!A107:B237,2,FALSE)</f>
        <v>0.999502951153</v>
      </c>
      <c r="L108" s="33">
        <f t="shared" si="15"/>
        <v>2221.5405367163453</v>
      </c>
      <c r="M108" s="33">
        <f t="shared" si="15"/>
        <v>690.9390207697837</v>
      </c>
      <c r="N108" s="33">
        <f t="shared" si="15"/>
        <v>1945.1055927158357</v>
      </c>
      <c r="O108" s="33">
        <f t="shared" si="14"/>
        <v>1899.7014150330256</v>
      </c>
      <c r="P108" s="33">
        <f t="shared" si="14"/>
        <v>3135.781098516858</v>
      </c>
      <c r="Q108" s="33">
        <f t="shared" si="14"/>
        <v>667.332088403469</v>
      </c>
      <c r="R108" s="33">
        <f t="shared" si="14"/>
        <v>1832.8493512987452</v>
      </c>
      <c r="S108" s="33">
        <f t="shared" si="12"/>
        <v>1685.109021977606</v>
      </c>
    </row>
    <row r="109" spans="1:19" ht="12.75">
      <c r="A109" s="33">
        <v>79800108</v>
      </c>
      <c r="B109" s="33" t="s">
        <v>222</v>
      </c>
      <c r="C109" s="33">
        <v>3707.596041</v>
      </c>
      <c r="D109" s="33">
        <v>740.263781</v>
      </c>
      <c r="E109" s="33">
        <v>3428.951125</v>
      </c>
      <c r="F109" s="33">
        <v>1491.824844</v>
      </c>
      <c r="G109" s="33">
        <v>4502.13411</v>
      </c>
      <c r="H109" s="33">
        <v>1182.11326</v>
      </c>
      <c r="I109" s="33">
        <v>1827.21948</v>
      </c>
      <c r="J109" s="33">
        <v>3954.1977199999997</v>
      </c>
      <c r="K109" s="33">
        <f>VLOOKUP(A109,'[1]Sheet6'!A108:B238,2,FALSE)</f>
        <v>0.986838468632</v>
      </c>
      <c r="L109" s="33">
        <f t="shared" si="15"/>
        <v>3658.7983994065057</v>
      </c>
      <c r="M109" s="33">
        <f t="shared" si="15"/>
        <v>730.5207760257742</v>
      </c>
      <c r="N109" s="33">
        <f t="shared" si="15"/>
        <v>3383.820877208974</v>
      </c>
      <c r="O109" s="33">
        <f t="shared" si="14"/>
        <v>1472.1901445201322</v>
      </c>
      <c r="P109" s="33">
        <f t="shared" si="14"/>
        <v>4442.879130688292</v>
      </c>
      <c r="Q109" s="33">
        <f t="shared" si="14"/>
        <v>1166.5548392479814</v>
      </c>
      <c r="R109" s="33">
        <f t="shared" si="14"/>
        <v>1803.1704734977593</v>
      </c>
      <c r="S109" s="33">
        <f t="shared" si="12"/>
        <v>3902.1544226729457</v>
      </c>
    </row>
    <row r="110" spans="1:19" ht="12.75">
      <c r="A110" s="33">
        <v>79800109</v>
      </c>
      <c r="B110" s="33" t="s">
        <v>223</v>
      </c>
      <c r="C110" s="33">
        <v>2041.045818</v>
      </c>
      <c r="D110" s="33">
        <v>2441.076829</v>
      </c>
      <c r="E110" s="33">
        <v>1520.455882</v>
      </c>
      <c r="F110" s="33">
        <v>4198.002728</v>
      </c>
      <c r="G110" s="33">
        <v>2659.05531</v>
      </c>
      <c r="H110" s="33">
        <v>1901.39991</v>
      </c>
      <c r="I110" s="33">
        <v>1649.60608</v>
      </c>
      <c r="J110" s="33">
        <v>3181.0898500000003</v>
      </c>
      <c r="K110" s="33">
        <f>VLOOKUP(A110,'[1]Sheet6'!A109:B239,2,FALSE)</f>
        <v>0.0728203683177</v>
      </c>
      <c r="L110" s="33">
        <f t="shared" si="15"/>
        <v>148.62970822006127</v>
      </c>
      <c r="M110" s="33">
        <f t="shared" si="15"/>
        <v>177.76011377958318</v>
      </c>
      <c r="N110" s="33">
        <f t="shared" si="15"/>
        <v>110.72015733805341</v>
      </c>
      <c r="O110" s="33">
        <f t="shared" si="14"/>
        <v>305.7001048516694</v>
      </c>
      <c r="P110" s="33">
        <f t="shared" si="14"/>
        <v>193.63338705133597</v>
      </c>
      <c r="Q110" s="33">
        <f t="shared" si="14"/>
        <v>138.46064176544164</v>
      </c>
      <c r="R110" s="33">
        <f t="shared" si="14"/>
        <v>120.12492232471729</v>
      </c>
      <c r="S110" s="33">
        <f t="shared" si="12"/>
        <v>231.64813452869708</v>
      </c>
    </row>
    <row r="111" spans="1:19" ht="12.75">
      <c r="A111" s="33">
        <v>79800110</v>
      </c>
      <c r="B111" s="33" t="s">
        <v>224</v>
      </c>
      <c r="C111" s="33">
        <v>2008.741314</v>
      </c>
      <c r="D111" s="33">
        <v>2158.530685</v>
      </c>
      <c r="E111" s="33">
        <v>3394.783525</v>
      </c>
      <c r="F111" s="33">
        <v>1055.422578</v>
      </c>
      <c r="G111" s="33">
        <v>2679.45426</v>
      </c>
      <c r="H111" s="33">
        <v>1636.96574</v>
      </c>
      <c r="I111" s="33">
        <v>13883.44638</v>
      </c>
      <c r="J111" s="33">
        <v>2360.20598</v>
      </c>
      <c r="K111" s="33">
        <f>VLOOKUP(A111,'[1]Sheet6'!A110:B240,2,FALSE)</f>
        <v>0.00473196071835</v>
      </c>
      <c r="L111" s="33">
        <f t="shared" si="15"/>
        <v>9.505284991174763</v>
      </c>
      <c r="M111" s="33">
        <f t="shared" si="15"/>
        <v>10.214082410773118</v>
      </c>
      <c r="N111" s="33">
        <f t="shared" si="15"/>
        <v>16.063982287601743</v>
      </c>
      <c r="O111" s="33">
        <f t="shared" si="14"/>
        <v>4.994218180355688</v>
      </c>
      <c r="P111" s="33">
        <f t="shared" si="14"/>
        <v>12.679072304935566</v>
      </c>
      <c r="Q111" s="33">
        <f t="shared" si="14"/>
        <v>7.746057578964739</v>
      </c>
      <c r="R111" s="33">
        <f t="shared" si="14"/>
        <v>65.6959229054785</v>
      </c>
      <c r="S111" s="33">
        <f t="shared" si="12"/>
        <v>11.168401984574766</v>
      </c>
    </row>
    <row r="112" spans="1:19" ht="12.75">
      <c r="A112" s="33">
        <v>79800111</v>
      </c>
      <c r="B112" s="33" t="s">
        <v>225</v>
      </c>
      <c r="C112" s="33">
        <v>2664.617715</v>
      </c>
      <c r="D112" s="33">
        <v>2834.490596</v>
      </c>
      <c r="E112" s="33">
        <v>2121.578276</v>
      </c>
      <c r="F112" s="33">
        <v>1047.472182</v>
      </c>
      <c r="G112" s="33">
        <v>3033.71152</v>
      </c>
      <c r="H112" s="33">
        <v>2881.35354</v>
      </c>
      <c r="I112" s="33">
        <v>12447.64153</v>
      </c>
      <c r="J112" s="33">
        <v>3062.07472</v>
      </c>
      <c r="K112" s="33">
        <f>VLOOKUP(A112,'[1]Sheet6'!A111:B241,2,FALSE)</f>
        <v>0</v>
      </c>
      <c r="L112" s="33">
        <f t="shared" si="15"/>
        <v>0</v>
      </c>
      <c r="M112" s="33">
        <f t="shared" si="15"/>
        <v>0</v>
      </c>
      <c r="N112" s="33">
        <f t="shared" si="15"/>
        <v>0</v>
      </c>
      <c r="O112" s="33">
        <f t="shared" si="14"/>
        <v>0</v>
      </c>
      <c r="P112" s="33">
        <f t="shared" si="14"/>
        <v>0</v>
      </c>
      <c r="Q112" s="33">
        <f t="shared" si="14"/>
        <v>0</v>
      </c>
      <c r="R112" s="33">
        <f t="shared" si="14"/>
        <v>0</v>
      </c>
      <c r="S112" s="33">
        <f t="shared" si="12"/>
        <v>0</v>
      </c>
    </row>
    <row r="113" spans="1:19" ht="12.75">
      <c r="A113" s="33">
        <v>79800112</v>
      </c>
      <c r="B113" s="33" t="s">
        <v>226</v>
      </c>
      <c r="C113" s="33">
        <v>850.769513</v>
      </c>
      <c r="D113" s="33">
        <v>2992.07219</v>
      </c>
      <c r="E113" s="33">
        <v>1969.177992</v>
      </c>
      <c r="F113" s="33">
        <v>1357.480713</v>
      </c>
      <c r="G113" s="33">
        <v>1826.89043</v>
      </c>
      <c r="H113" s="33">
        <v>8152.47591</v>
      </c>
      <c r="I113" s="33">
        <v>10495.9303</v>
      </c>
      <c r="J113" s="33">
        <v>2044.63036</v>
      </c>
      <c r="K113" s="33">
        <f>VLOOKUP(A113,'[1]Sheet6'!A112:B242,2,FALSE)</f>
        <v>0</v>
      </c>
      <c r="L113" s="33">
        <f t="shared" si="15"/>
        <v>0</v>
      </c>
      <c r="M113" s="33">
        <f t="shared" si="15"/>
        <v>0</v>
      </c>
      <c r="N113" s="33">
        <f t="shared" si="15"/>
        <v>0</v>
      </c>
      <c r="O113" s="33">
        <f t="shared" si="14"/>
        <v>0</v>
      </c>
      <c r="P113" s="33">
        <f t="shared" si="14"/>
        <v>0</v>
      </c>
      <c r="Q113" s="33">
        <f t="shared" si="14"/>
        <v>0</v>
      </c>
      <c r="R113" s="33">
        <f t="shared" si="14"/>
        <v>0</v>
      </c>
      <c r="S113" s="33">
        <f t="shared" si="12"/>
        <v>0</v>
      </c>
    </row>
    <row r="114" spans="1:19" ht="12.75">
      <c r="A114" s="33">
        <v>79800113</v>
      </c>
      <c r="B114" s="33" t="s">
        <v>227</v>
      </c>
      <c r="C114" s="33">
        <v>3158.650398</v>
      </c>
      <c r="D114" s="33">
        <v>338.5009</v>
      </c>
      <c r="E114" s="33">
        <v>177.266349</v>
      </c>
      <c r="F114" s="33">
        <v>2495.285752</v>
      </c>
      <c r="G114" s="33">
        <v>4874.36283</v>
      </c>
      <c r="H114" s="33">
        <v>1208.07138</v>
      </c>
      <c r="I114" s="33">
        <v>24340.45581</v>
      </c>
      <c r="J114" s="33">
        <v>9262.052109999999</v>
      </c>
      <c r="K114" s="33">
        <f>VLOOKUP(A114,'[1]Sheet6'!A113:B243,2,FALSE)</f>
        <v>0</v>
      </c>
      <c r="L114" s="33">
        <f t="shared" si="15"/>
        <v>0</v>
      </c>
      <c r="M114" s="33">
        <f t="shared" si="15"/>
        <v>0</v>
      </c>
      <c r="N114" s="33">
        <f t="shared" si="15"/>
        <v>0</v>
      </c>
      <c r="O114" s="33">
        <f t="shared" si="14"/>
        <v>0</v>
      </c>
      <c r="P114" s="33">
        <f t="shared" si="14"/>
        <v>0</v>
      </c>
      <c r="Q114" s="33">
        <f t="shared" si="14"/>
        <v>0</v>
      </c>
      <c r="R114" s="33">
        <f t="shared" si="14"/>
        <v>0</v>
      </c>
      <c r="S114" s="33">
        <f t="shared" si="14"/>
        <v>0</v>
      </c>
    </row>
    <row r="115" spans="1:19" ht="12.75">
      <c r="A115" s="33">
        <v>79800114</v>
      </c>
      <c r="B115" s="33" t="s">
        <v>228</v>
      </c>
      <c r="C115" s="33">
        <v>1281.793576</v>
      </c>
      <c r="D115" s="33">
        <v>1661.147876</v>
      </c>
      <c r="E115" s="33">
        <v>982.091698</v>
      </c>
      <c r="F115" s="33">
        <v>3030.462738</v>
      </c>
      <c r="G115" s="33">
        <v>1446.32498</v>
      </c>
      <c r="H115" s="33">
        <v>2661.7222</v>
      </c>
      <c r="I115" s="33">
        <v>8825.61861</v>
      </c>
      <c r="J115" s="33">
        <v>3167.28845</v>
      </c>
      <c r="K115" s="33">
        <f>VLOOKUP(A115,'[1]Sheet6'!A114:B244,2,FALSE)</f>
        <v>0</v>
      </c>
      <c r="L115" s="33">
        <f t="shared" si="15"/>
        <v>0</v>
      </c>
      <c r="M115" s="33">
        <f t="shared" si="15"/>
        <v>0</v>
      </c>
      <c r="N115" s="33">
        <f t="shared" si="15"/>
        <v>0</v>
      </c>
      <c r="O115" s="33">
        <f t="shared" si="14"/>
        <v>0</v>
      </c>
      <c r="P115" s="33">
        <f t="shared" si="14"/>
        <v>0</v>
      </c>
      <c r="Q115" s="33">
        <f t="shared" si="14"/>
        <v>0</v>
      </c>
      <c r="R115" s="33">
        <f t="shared" si="14"/>
        <v>0</v>
      </c>
      <c r="S115" s="33">
        <f t="shared" si="14"/>
        <v>0</v>
      </c>
    </row>
    <row r="116" spans="1:19" ht="12.75">
      <c r="A116" s="33">
        <v>79800115</v>
      </c>
      <c r="B116" s="33" t="s">
        <v>229</v>
      </c>
      <c r="C116" s="33">
        <v>1307.815379</v>
      </c>
      <c r="D116" s="33">
        <v>3484.255333</v>
      </c>
      <c r="E116" s="33">
        <v>1115.92951</v>
      </c>
      <c r="F116" s="33">
        <v>867.537929</v>
      </c>
      <c r="G116" s="33">
        <v>2329.78521</v>
      </c>
      <c r="H116" s="33">
        <v>6516.55341</v>
      </c>
      <c r="I116" s="33">
        <v>4733.69657</v>
      </c>
      <c r="J116" s="33">
        <v>1182.92003</v>
      </c>
      <c r="K116" s="33">
        <f>VLOOKUP(A116,'[1]Sheet6'!A115:B245,2,FALSE)</f>
        <v>0</v>
      </c>
      <c r="L116" s="33">
        <f t="shared" si="15"/>
        <v>0</v>
      </c>
      <c r="M116" s="33">
        <f t="shared" si="15"/>
        <v>0</v>
      </c>
      <c r="N116" s="33">
        <f t="shared" si="15"/>
        <v>0</v>
      </c>
      <c r="O116" s="33">
        <f t="shared" si="14"/>
        <v>0</v>
      </c>
      <c r="P116" s="33">
        <f t="shared" si="14"/>
        <v>0</v>
      </c>
      <c r="Q116" s="33">
        <f t="shared" si="14"/>
        <v>0</v>
      </c>
      <c r="R116" s="33">
        <f t="shared" si="14"/>
        <v>0</v>
      </c>
      <c r="S116" s="33">
        <f t="shared" si="14"/>
        <v>0</v>
      </c>
    </row>
    <row r="117" spans="1:19" ht="12.75">
      <c r="A117" s="33">
        <v>79800116</v>
      </c>
      <c r="B117" s="33" t="s">
        <v>230</v>
      </c>
      <c r="C117" s="33">
        <v>2158.695687</v>
      </c>
      <c r="D117" s="33">
        <v>1108.135115</v>
      </c>
      <c r="E117" s="33">
        <v>1916.245193</v>
      </c>
      <c r="F117" s="33">
        <v>3099.156455</v>
      </c>
      <c r="G117" s="33">
        <v>2956.12513</v>
      </c>
      <c r="H117" s="33">
        <v>276.72264</v>
      </c>
      <c r="I117" s="33">
        <v>1334.17588</v>
      </c>
      <c r="J117" s="33">
        <v>2704.5183899999997</v>
      </c>
      <c r="K117" s="33">
        <f>VLOOKUP(A117,'[1]Sheet6'!A116:B246,2,FALSE)</f>
        <v>0.989913154545</v>
      </c>
      <c r="L117" s="33">
        <f t="shared" si="15"/>
        <v>2136.9212572208558</v>
      </c>
      <c r="M117" s="33">
        <f t="shared" si="15"/>
        <v>1096.9575273517364</v>
      </c>
      <c r="N117" s="33">
        <f t="shared" si="15"/>
        <v>1896.9163238843223</v>
      </c>
      <c r="O117" s="33">
        <f t="shared" si="14"/>
        <v>3067.895742797549</v>
      </c>
      <c r="P117" s="33">
        <f t="shared" si="14"/>
        <v>2926.307152668048</v>
      </c>
      <c r="Q117" s="33">
        <f t="shared" si="14"/>
        <v>273.9313814964204</v>
      </c>
      <c r="R117" s="33">
        <f t="shared" si="14"/>
        <v>1320.7182540886513</v>
      </c>
      <c r="S117" s="33">
        <f t="shared" si="14"/>
        <v>2677.2383309698644</v>
      </c>
    </row>
    <row r="118" spans="1:19" ht="12.75">
      <c r="A118" s="33">
        <v>79800117</v>
      </c>
      <c r="B118" s="33" t="s">
        <v>231</v>
      </c>
      <c r="C118" s="33">
        <v>2332.74072</v>
      </c>
      <c r="D118" s="33">
        <v>2326.014102</v>
      </c>
      <c r="E118" s="33">
        <v>1319.430711</v>
      </c>
      <c r="F118" s="33">
        <v>1921.528279</v>
      </c>
      <c r="G118" s="33">
        <v>2099.76629</v>
      </c>
      <c r="H118" s="33">
        <v>2558.74069</v>
      </c>
      <c r="I118" s="33">
        <v>2021.7593</v>
      </c>
      <c r="J118" s="33">
        <v>2085.89254</v>
      </c>
      <c r="K118" s="33">
        <f>VLOOKUP(A118,'[1]Sheet6'!A117:B247,2,FALSE)</f>
        <v>0</v>
      </c>
      <c r="L118" s="33">
        <f t="shared" si="15"/>
        <v>0</v>
      </c>
      <c r="M118" s="33">
        <f t="shared" si="15"/>
        <v>0</v>
      </c>
      <c r="N118" s="33">
        <f t="shared" si="15"/>
        <v>0</v>
      </c>
      <c r="O118" s="33">
        <f t="shared" si="14"/>
        <v>0</v>
      </c>
      <c r="P118" s="33">
        <f t="shared" si="14"/>
        <v>0</v>
      </c>
      <c r="Q118" s="33">
        <f t="shared" si="14"/>
        <v>0</v>
      </c>
      <c r="R118" s="33">
        <f t="shared" si="14"/>
        <v>0</v>
      </c>
      <c r="S118" s="33">
        <f t="shared" si="14"/>
        <v>0</v>
      </c>
    </row>
    <row r="119" spans="1:19" ht="12.75">
      <c r="A119" s="33">
        <v>79800118</v>
      </c>
      <c r="B119" s="33" t="s">
        <v>232</v>
      </c>
      <c r="C119" s="33">
        <v>1892.704723</v>
      </c>
      <c r="D119" s="33">
        <v>1969.509252</v>
      </c>
      <c r="E119" s="33">
        <v>2533.950339</v>
      </c>
      <c r="F119" s="33">
        <v>1213.06466</v>
      </c>
      <c r="G119" s="33">
        <v>1589.99984</v>
      </c>
      <c r="H119" s="33">
        <v>1958.17362</v>
      </c>
      <c r="I119" s="33">
        <v>4802.75345</v>
      </c>
      <c r="J119" s="33">
        <v>682.89098</v>
      </c>
      <c r="K119" s="33">
        <f>VLOOKUP(A119,'[1]Sheet6'!A118:B248,2,FALSE)</f>
        <v>0.0629976679489</v>
      </c>
      <c r="L119" s="33">
        <f t="shared" si="15"/>
        <v>119.23598366486874</v>
      </c>
      <c r="M119" s="33">
        <f t="shared" si="15"/>
        <v>124.0744898797824</v>
      </c>
      <c r="N119" s="33">
        <f t="shared" si="15"/>
        <v>159.63296205532458</v>
      </c>
      <c r="O119" s="33">
        <f t="shared" si="14"/>
        <v>76.42024465122527</v>
      </c>
      <c r="P119" s="33">
        <f t="shared" si="14"/>
        <v>100.16628195912412</v>
      </c>
      <c r="Q119" s="33">
        <f t="shared" si="14"/>
        <v>123.36037149905547</v>
      </c>
      <c r="R119" s="33">
        <f t="shared" si="14"/>
        <v>302.56226708353387</v>
      </c>
      <c r="S119" s="33">
        <f t="shared" si="14"/>
        <v>43.020539203338906</v>
      </c>
    </row>
    <row r="120" spans="1:19" ht="12.75">
      <c r="A120" s="33">
        <v>79800119</v>
      </c>
      <c r="B120" s="33" t="s">
        <v>233</v>
      </c>
      <c r="C120" s="33">
        <v>1662.041885</v>
      </c>
      <c r="D120" s="33">
        <v>1714.367276</v>
      </c>
      <c r="E120" s="33">
        <v>263.442162</v>
      </c>
      <c r="F120" s="33">
        <v>3428.131145</v>
      </c>
      <c r="G120" s="33">
        <v>2561.09504</v>
      </c>
      <c r="H120" s="33">
        <v>2970.10917</v>
      </c>
      <c r="I120" s="33">
        <v>4712.19667</v>
      </c>
      <c r="J120" s="33">
        <v>3873.75393</v>
      </c>
      <c r="K120" s="33">
        <f>VLOOKUP(A120,'[1]Sheet6'!A119:B249,2,FALSE)</f>
        <v>0</v>
      </c>
      <c r="L120" s="33">
        <f t="shared" si="15"/>
        <v>0</v>
      </c>
      <c r="M120" s="33">
        <f t="shared" si="15"/>
        <v>0</v>
      </c>
      <c r="N120" s="33">
        <f t="shared" si="15"/>
        <v>0</v>
      </c>
      <c r="O120" s="33">
        <f t="shared" si="14"/>
        <v>0</v>
      </c>
      <c r="P120" s="33">
        <f t="shared" si="14"/>
        <v>0</v>
      </c>
      <c r="Q120" s="33">
        <f t="shared" si="14"/>
        <v>0</v>
      </c>
      <c r="R120" s="33">
        <f t="shared" si="14"/>
        <v>0</v>
      </c>
      <c r="S120" s="33">
        <f t="shared" si="14"/>
        <v>0</v>
      </c>
    </row>
    <row r="121" spans="1:19" ht="12.75">
      <c r="A121" s="33">
        <v>79800120</v>
      </c>
      <c r="B121" s="33" t="s">
        <v>234</v>
      </c>
      <c r="C121" s="33">
        <v>1188.786104</v>
      </c>
      <c r="D121" s="33">
        <v>2986.084944</v>
      </c>
      <c r="E121" s="33">
        <v>1638.389582</v>
      </c>
      <c r="F121" s="33">
        <v>1723.867255</v>
      </c>
      <c r="G121" s="33">
        <v>2990.58401</v>
      </c>
      <c r="H121" s="33">
        <v>2498.65242</v>
      </c>
      <c r="I121" s="33">
        <v>2307.23952</v>
      </c>
      <c r="J121" s="33">
        <v>3012.8467</v>
      </c>
      <c r="K121" s="33">
        <f>VLOOKUP(A121,'[1]Sheet6'!A120:B250,2,FALSE)</f>
        <v>0</v>
      </c>
      <c r="L121" s="33">
        <f t="shared" si="15"/>
        <v>0</v>
      </c>
      <c r="M121" s="33">
        <f t="shared" si="15"/>
        <v>0</v>
      </c>
      <c r="N121" s="33">
        <f t="shared" si="15"/>
        <v>0</v>
      </c>
      <c r="O121" s="33">
        <f t="shared" si="14"/>
        <v>0</v>
      </c>
      <c r="P121" s="33">
        <f t="shared" si="14"/>
        <v>0</v>
      </c>
      <c r="Q121" s="33">
        <f t="shared" si="14"/>
        <v>0</v>
      </c>
      <c r="R121" s="33">
        <f t="shared" si="14"/>
        <v>0</v>
      </c>
      <c r="S121" s="33">
        <f t="shared" si="14"/>
        <v>0</v>
      </c>
    </row>
    <row r="122" spans="1:19" ht="12.75">
      <c r="A122" s="33">
        <v>79800121</v>
      </c>
      <c r="B122" s="33" t="s">
        <v>235</v>
      </c>
      <c r="C122" s="33">
        <v>1425.721815</v>
      </c>
      <c r="D122" s="33">
        <v>4041.221418</v>
      </c>
      <c r="E122" s="33">
        <v>870.405303</v>
      </c>
      <c r="F122" s="33">
        <v>3463.089932</v>
      </c>
      <c r="G122" s="33">
        <v>5529.9443</v>
      </c>
      <c r="H122" s="33">
        <v>2928.00434</v>
      </c>
      <c r="I122" s="33">
        <v>1718.09215</v>
      </c>
      <c r="J122" s="33">
        <v>4597.350649999999</v>
      </c>
      <c r="K122" s="33">
        <f>VLOOKUP(A122,'[1]Sheet6'!A121:B251,2,FALSE)</f>
        <v>0</v>
      </c>
      <c r="L122" s="33">
        <f t="shared" si="15"/>
        <v>0</v>
      </c>
      <c r="M122" s="33">
        <f t="shared" si="15"/>
        <v>0</v>
      </c>
      <c r="N122" s="33">
        <f t="shared" si="15"/>
        <v>0</v>
      </c>
      <c r="O122" s="33">
        <f t="shared" si="14"/>
        <v>0</v>
      </c>
      <c r="P122" s="33">
        <f t="shared" si="14"/>
        <v>0</v>
      </c>
      <c r="Q122" s="33">
        <f t="shared" si="14"/>
        <v>0</v>
      </c>
      <c r="R122" s="33">
        <f t="shared" si="14"/>
        <v>0</v>
      </c>
      <c r="S122" s="33">
        <f t="shared" si="14"/>
        <v>0</v>
      </c>
    </row>
    <row r="123" spans="1:19" ht="12.75">
      <c r="A123" s="33">
        <v>79800122</v>
      </c>
      <c r="B123" s="33" t="s">
        <v>236</v>
      </c>
      <c r="C123" s="33">
        <v>713.457312</v>
      </c>
      <c r="D123" s="33">
        <v>1045.432953</v>
      </c>
      <c r="E123" s="33">
        <v>693.935675</v>
      </c>
      <c r="F123" s="33">
        <v>3741.36201</v>
      </c>
      <c r="G123" s="33">
        <v>4850.37818</v>
      </c>
      <c r="H123" s="33">
        <v>1272.0463</v>
      </c>
      <c r="I123" s="33">
        <v>3328.87952</v>
      </c>
      <c r="J123" s="33">
        <v>6102.59751</v>
      </c>
      <c r="K123" s="33">
        <f>VLOOKUP(A123,'[1]Sheet6'!A122:B252,2,FALSE)</f>
        <v>0</v>
      </c>
      <c r="L123" s="33">
        <f t="shared" si="15"/>
        <v>0</v>
      </c>
      <c r="M123" s="33">
        <f t="shared" si="15"/>
        <v>0</v>
      </c>
      <c r="N123" s="33">
        <f t="shared" si="15"/>
        <v>0</v>
      </c>
      <c r="O123" s="33">
        <f t="shared" si="14"/>
        <v>0</v>
      </c>
      <c r="P123" s="33">
        <f t="shared" si="14"/>
        <v>0</v>
      </c>
      <c r="Q123" s="33">
        <f t="shared" si="14"/>
        <v>0</v>
      </c>
      <c r="R123" s="33">
        <f t="shared" si="14"/>
        <v>0</v>
      </c>
      <c r="S123" s="33">
        <f t="shared" si="14"/>
        <v>0</v>
      </c>
    </row>
    <row r="124" spans="1:19" ht="12.75">
      <c r="A124" s="33">
        <v>79800123</v>
      </c>
      <c r="B124" s="33" t="s">
        <v>237</v>
      </c>
      <c r="C124" s="33">
        <v>626.171798</v>
      </c>
      <c r="D124" s="33">
        <v>419.432614</v>
      </c>
      <c r="E124" s="33">
        <v>10290.115258</v>
      </c>
      <c r="F124" s="33">
        <v>274.310054</v>
      </c>
      <c r="G124" s="33">
        <v>302.12927</v>
      </c>
      <c r="H124" s="33">
        <v>147.19537</v>
      </c>
      <c r="I124" s="33">
        <v>14447.8118</v>
      </c>
      <c r="J124" s="33">
        <v>238.52715</v>
      </c>
      <c r="K124" s="33">
        <f>VLOOKUP(A124,'[1]Sheet6'!A123:B253,2,FALSE)</f>
        <v>1.00000000008</v>
      </c>
      <c r="L124" s="33">
        <f t="shared" si="15"/>
        <v>626.1717980500937</v>
      </c>
      <c r="M124" s="33">
        <f t="shared" si="15"/>
        <v>419.4326140335546</v>
      </c>
      <c r="N124" s="33">
        <f t="shared" si="15"/>
        <v>10290.115258823209</v>
      </c>
      <c r="O124" s="33">
        <f t="shared" si="14"/>
        <v>274.3100540219448</v>
      </c>
      <c r="P124" s="33">
        <f t="shared" si="14"/>
        <v>302.12927002417035</v>
      </c>
      <c r="Q124" s="33">
        <f t="shared" si="14"/>
        <v>147.19537001177562</v>
      </c>
      <c r="R124" s="33">
        <f t="shared" si="14"/>
        <v>14447.811801155825</v>
      </c>
      <c r="S124" s="33">
        <f t="shared" si="14"/>
        <v>238.52715001908217</v>
      </c>
    </row>
    <row r="125" spans="1:19" ht="12.75">
      <c r="A125" s="33">
        <v>79800124</v>
      </c>
      <c r="B125" s="33" t="s">
        <v>238</v>
      </c>
      <c r="C125" s="33">
        <v>1127.271853</v>
      </c>
      <c r="D125" s="33">
        <v>1096.996822</v>
      </c>
      <c r="E125" s="33">
        <v>5342.733438</v>
      </c>
      <c r="F125" s="33">
        <v>838.973609</v>
      </c>
      <c r="G125" s="33">
        <v>910.44323</v>
      </c>
      <c r="H125" s="33">
        <v>1289.67806</v>
      </c>
      <c r="I125" s="33">
        <v>12598.49931</v>
      </c>
      <c r="J125" s="33">
        <v>1039.29478</v>
      </c>
      <c r="K125" s="33">
        <f>VLOOKUP(A125,'[1]Sheet6'!A124:B254,2,FALSE)</f>
        <v>0.847517538792</v>
      </c>
      <c r="L125" s="33">
        <f t="shared" si="15"/>
        <v>955.3826664040572</v>
      </c>
      <c r="M125" s="33">
        <f t="shared" si="15"/>
        <v>929.7240466440858</v>
      </c>
      <c r="N125" s="33">
        <f t="shared" si="15"/>
        <v>4528.060293795481</v>
      </c>
      <c r="O125" s="33">
        <f t="shared" si="14"/>
        <v>711.0448482111217</v>
      </c>
      <c r="P125" s="33">
        <f t="shared" si="14"/>
        <v>771.6166054994387</v>
      </c>
      <c r="Q125" s="33">
        <f t="shared" si="14"/>
        <v>1093.0247752452412</v>
      </c>
      <c r="R125" s="33">
        <f t="shared" si="14"/>
        <v>10677.449127683909</v>
      </c>
      <c r="S125" s="33">
        <f t="shared" si="14"/>
        <v>880.820554024973</v>
      </c>
    </row>
    <row r="126" spans="1:19" ht="12.75">
      <c r="A126" s="33">
        <v>79800125</v>
      </c>
      <c r="B126" s="33" t="s">
        <v>239</v>
      </c>
      <c r="C126" s="33">
        <v>1781.080256</v>
      </c>
      <c r="D126" s="33">
        <v>3567.330595</v>
      </c>
      <c r="E126" s="33">
        <v>1010.147017</v>
      </c>
      <c r="F126" s="33">
        <v>2072.589524</v>
      </c>
      <c r="G126" s="33">
        <v>2234.01507</v>
      </c>
      <c r="H126" s="33">
        <v>5340.99354</v>
      </c>
      <c r="I126" s="33">
        <v>2680.08551</v>
      </c>
      <c r="J126" s="33">
        <v>664.44122</v>
      </c>
      <c r="K126" s="33">
        <f>VLOOKUP(A126,'[1]Sheet6'!A125:B255,2,FALSE)</f>
        <v>8.42832478845E-05</v>
      </c>
      <c r="L126" s="33">
        <f t="shared" si="15"/>
        <v>0.15011522871863672</v>
      </c>
      <c r="M126" s="33">
        <f t="shared" si="15"/>
        <v>0.30066620882434586</v>
      </c>
      <c r="N126" s="33">
        <f t="shared" si="15"/>
        <v>0.08513847143359923</v>
      </c>
      <c r="O126" s="33">
        <f t="shared" si="14"/>
        <v>0.17468457661410985</v>
      </c>
      <c r="P126" s="33">
        <f t="shared" si="14"/>
        <v>0.1882900459225186</v>
      </c>
      <c r="Q126" s="33">
        <f t="shared" si="14"/>
        <v>0.4501562824813332</v>
      </c>
      <c r="R126" s="33">
        <f t="shared" si="14"/>
        <v>0.2258863113909866</v>
      </c>
      <c r="S126" s="33">
        <f t="shared" si="14"/>
        <v>0.0560012640499396</v>
      </c>
    </row>
    <row r="127" spans="1:19" ht="12.75">
      <c r="A127" s="33">
        <v>79800126</v>
      </c>
      <c r="B127" s="33" t="s">
        <v>240</v>
      </c>
      <c r="C127" s="33">
        <v>1447.167254</v>
      </c>
      <c r="D127" s="33">
        <v>4677.302349</v>
      </c>
      <c r="E127" s="33">
        <v>1171.940961</v>
      </c>
      <c r="F127" s="33">
        <v>697.767997</v>
      </c>
      <c r="G127" s="33">
        <v>1933.21823</v>
      </c>
      <c r="H127" s="33">
        <v>4633.63521</v>
      </c>
      <c r="I127" s="33">
        <v>2715.74918</v>
      </c>
      <c r="J127" s="33">
        <v>628.06196</v>
      </c>
      <c r="K127" s="33">
        <f>VLOOKUP(A127,'[1]Sheet6'!A126:B256,2,FALSE)</f>
        <v>0</v>
      </c>
      <c r="L127" s="33">
        <f t="shared" si="15"/>
        <v>0</v>
      </c>
      <c r="M127" s="33">
        <f t="shared" si="15"/>
        <v>0</v>
      </c>
      <c r="N127" s="33">
        <f t="shared" si="15"/>
        <v>0</v>
      </c>
      <c r="O127" s="33">
        <f t="shared" si="14"/>
        <v>0</v>
      </c>
      <c r="P127" s="33">
        <f t="shared" si="14"/>
        <v>0</v>
      </c>
      <c r="Q127" s="33">
        <f t="shared" si="14"/>
        <v>0</v>
      </c>
      <c r="R127" s="33">
        <f t="shared" si="14"/>
        <v>0</v>
      </c>
      <c r="S127" s="33">
        <f t="shared" si="14"/>
        <v>0</v>
      </c>
    </row>
    <row r="128" spans="1:19" ht="12.75">
      <c r="A128" s="33">
        <v>79800127</v>
      </c>
      <c r="B128" s="33" t="s">
        <v>241</v>
      </c>
      <c r="C128" s="33">
        <v>127.435686</v>
      </c>
      <c r="D128" s="33">
        <v>723.145367</v>
      </c>
      <c r="E128" s="33">
        <v>751.125108</v>
      </c>
      <c r="F128" s="33">
        <v>3695.166749</v>
      </c>
      <c r="G128" s="33">
        <v>957.69867</v>
      </c>
      <c r="H128" s="33">
        <v>611.05471</v>
      </c>
      <c r="I128" s="33">
        <v>4101.32359</v>
      </c>
      <c r="J128" s="33">
        <v>5808.10155</v>
      </c>
      <c r="K128" s="33">
        <f>VLOOKUP(A128,'[1]Sheet6'!A127:B257,2,FALSE)</f>
        <v>0.824176798383</v>
      </c>
      <c r="L128" s="33">
        <f t="shared" si="15"/>
        <v>105.0295356872213</v>
      </c>
      <c r="M128" s="33">
        <f t="shared" si="15"/>
        <v>595.9996333395595</v>
      </c>
      <c r="N128" s="33">
        <f t="shared" si="15"/>
        <v>619.059886696525</v>
      </c>
      <c r="O128" s="33">
        <f t="shared" si="14"/>
        <v>3045.470700682138</v>
      </c>
      <c r="P128" s="33">
        <f t="shared" si="14"/>
        <v>789.3130236562572</v>
      </c>
      <c r="Q128" s="33">
        <f t="shared" si="14"/>
        <v>503.6171145246525</v>
      </c>
      <c r="R128" s="33">
        <f t="shared" si="14"/>
        <v>3380.2157455388715</v>
      </c>
      <c r="S128" s="33">
        <f t="shared" si="14"/>
        <v>4786.902540162339</v>
      </c>
    </row>
    <row r="129" spans="1:19" ht="12.75">
      <c r="A129" s="33">
        <v>79800128</v>
      </c>
      <c r="B129" s="33" t="s">
        <v>242</v>
      </c>
      <c r="C129" s="33">
        <v>5025.200517</v>
      </c>
      <c r="D129" s="33">
        <v>238.588885</v>
      </c>
      <c r="E129" s="33">
        <v>646.383147</v>
      </c>
      <c r="F129" s="33">
        <v>3474.539026</v>
      </c>
      <c r="G129" s="33">
        <v>4602.40904</v>
      </c>
      <c r="H129" s="33">
        <v>1451.09577</v>
      </c>
      <c r="I129" s="33">
        <v>5577.4761</v>
      </c>
      <c r="J129" s="33">
        <v>6309.63812</v>
      </c>
      <c r="K129" s="33">
        <f>VLOOKUP(A129,'[1]Sheet6'!A128:B258,2,FALSE)</f>
        <v>0.348469405535</v>
      </c>
      <c r="L129" s="33">
        <f t="shared" si="15"/>
        <v>1751.1286368531648</v>
      </c>
      <c r="M129" s="33">
        <f t="shared" si="15"/>
        <v>83.14092692320848</v>
      </c>
      <c r="N129" s="33">
        <f t="shared" si="15"/>
        <v>225.24475098293252</v>
      </c>
      <c r="O129" s="33">
        <f t="shared" si="14"/>
        <v>1210.770548898378</v>
      </c>
      <c r="P129" s="33">
        <f t="shared" si="14"/>
        <v>1603.7987421977098</v>
      </c>
      <c r="Q129" s="33">
        <f t="shared" si="14"/>
        <v>505.66248034625306</v>
      </c>
      <c r="R129" s="33">
        <f t="shared" si="14"/>
        <v>1943.5797809526703</v>
      </c>
      <c r="S129" s="33">
        <f t="shared" si="14"/>
        <v>2198.715844817375</v>
      </c>
    </row>
    <row r="130" spans="1:19" ht="12.75">
      <c r="A130" s="33">
        <v>79800129</v>
      </c>
      <c r="B130" s="33" t="s">
        <v>243</v>
      </c>
      <c r="C130" s="33">
        <v>4516.558468</v>
      </c>
      <c r="D130" s="33">
        <v>1119.045234</v>
      </c>
      <c r="E130" s="33">
        <v>1852.691829</v>
      </c>
      <c r="F130" s="33">
        <v>1239.661114</v>
      </c>
      <c r="G130" s="33">
        <v>3660.93074</v>
      </c>
      <c r="H130" s="33">
        <v>628.39622</v>
      </c>
      <c r="I130" s="33">
        <v>3299.61387</v>
      </c>
      <c r="J130" s="33">
        <v>2841.37768</v>
      </c>
      <c r="K130" s="33">
        <f>VLOOKUP(A130,'[1]Sheet6'!A129:B259,2,FALSE)</f>
        <v>0.840498538704</v>
      </c>
      <c r="L130" s="33">
        <f t="shared" si="15"/>
        <v>3796.160792325177</v>
      </c>
      <c r="M130" s="33">
        <f t="shared" si="15"/>
        <v>940.5558839206757</v>
      </c>
      <c r="N130" s="33">
        <f t="shared" si="15"/>
        <v>1557.1847749433412</v>
      </c>
      <c r="O130" s="33">
        <f t="shared" si="14"/>
        <v>1041.9333548051727</v>
      </c>
      <c r="P130" s="33">
        <f t="shared" si="14"/>
        <v>3077.0069372665535</v>
      </c>
      <c r="Q130" s="33">
        <f t="shared" si="14"/>
        <v>528.1661046371173</v>
      </c>
      <c r="R130" s="33">
        <f t="shared" si="14"/>
        <v>2773.3206360224503</v>
      </c>
      <c r="S130" s="33">
        <f t="shared" si="14"/>
        <v>2388.173787946162</v>
      </c>
    </row>
    <row r="131" spans="1:19" ht="12.75">
      <c r="A131" s="33">
        <v>79800130</v>
      </c>
      <c r="B131" s="33" t="s">
        <v>244</v>
      </c>
      <c r="C131" s="33">
        <v>1443.95254</v>
      </c>
      <c r="D131" s="33">
        <v>453.656321</v>
      </c>
      <c r="E131" s="33">
        <v>2858.892895</v>
      </c>
      <c r="F131" s="33">
        <v>479.073866</v>
      </c>
      <c r="G131" s="33">
        <v>2543.83669</v>
      </c>
      <c r="H131" s="33">
        <v>385.4895</v>
      </c>
      <c r="I131" s="33">
        <v>1609.59973</v>
      </c>
      <c r="J131" s="33">
        <v>979.2917199999999</v>
      </c>
      <c r="K131" s="33">
        <f>VLOOKUP(A131,'[1]Sheet6'!A130:B260,2,FALSE)</f>
        <v>0</v>
      </c>
      <c r="L131" s="33">
        <f t="shared" si="15"/>
        <v>0</v>
      </c>
      <c r="M131" s="33">
        <f t="shared" si="15"/>
        <v>0</v>
      </c>
      <c r="N131" s="33">
        <f t="shared" si="15"/>
        <v>0</v>
      </c>
      <c r="O131" s="33">
        <f t="shared" si="14"/>
        <v>0</v>
      </c>
      <c r="P131" s="33">
        <f t="shared" si="14"/>
        <v>0</v>
      </c>
      <c r="Q131" s="33">
        <f t="shared" si="14"/>
        <v>0</v>
      </c>
      <c r="R131" s="33">
        <f t="shared" si="14"/>
        <v>0</v>
      </c>
      <c r="S131" s="33">
        <f t="shared" si="14"/>
        <v>0</v>
      </c>
    </row>
    <row r="132" spans="3:19" s="34" customFormat="1" ht="12.75">
      <c r="C132" s="34">
        <f>SUM(C2:C131)</f>
        <v>253725.736835</v>
      </c>
      <c r="D132" s="34">
        <f aca="true" t="shared" si="16" ref="D132:S132">SUM(D2:D131)</f>
        <v>221567.59712700004</v>
      </c>
      <c r="E132" s="34">
        <f t="shared" si="16"/>
        <v>332437.51893899974</v>
      </c>
      <c r="F132" s="34">
        <f t="shared" si="16"/>
        <v>199179.22603999995</v>
      </c>
      <c r="G132" s="34">
        <f t="shared" si="16"/>
        <v>340801.0781000001</v>
      </c>
      <c r="H132" s="34">
        <f t="shared" si="16"/>
        <v>236693.89433999997</v>
      </c>
      <c r="I132" s="34">
        <f t="shared" si="16"/>
        <v>590652.31502</v>
      </c>
      <c r="J132" s="34">
        <f t="shared" si="16"/>
        <v>266708.54105999996</v>
      </c>
      <c r="L132" s="34">
        <f t="shared" si="16"/>
        <v>73552.12518466225</v>
      </c>
      <c r="M132" s="34">
        <f t="shared" si="16"/>
        <v>37467.45723644243</v>
      </c>
      <c r="N132" s="34">
        <f t="shared" si="16"/>
        <v>141399.64909804842</v>
      </c>
      <c r="O132" s="34">
        <f t="shared" si="16"/>
        <v>43376.668254552016</v>
      </c>
      <c r="P132" s="34">
        <f t="shared" si="16"/>
        <v>85981.23792057794</v>
      </c>
      <c r="Q132" s="34">
        <f t="shared" si="16"/>
        <v>33664.99905905336</v>
      </c>
      <c r="R132" s="34">
        <f t="shared" si="16"/>
        <v>179817.6904848486</v>
      </c>
      <c r="S132" s="34">
        <f t="shared" si="16"/>
        <v>70084.68348979509</v>
      </c>
    </row>
    <row r="133" spans="3:19" ht="12.75">
      <c r="C133" s="33">
        <f>C132/MAX($C$132:$F$132)</f>
        <v>0.7632283433133104</v>
      </c>
      <c r="D133" s="33">
        <f>D132/MAX($C$132:$F$132)</f>
        <v>0.6664939560196163</v>
      </c>
      <c r="E133" s="33">
        <f>E132/MAX($C$132:$F$132)</f>
        <v>1</v>
      </c>
      <c r="F133" s="33">
        <f>F132/MAX($C$132:$F$132)</f>
        <v>0.5991478539356688</v>
      </c>
      <c r="G133" s="33">
        <f>G132/MAX($G$132:$J$132)</f>
        <v>0.576991013890228</v>
      </c>
      <c r="H133" s="33">
        <f>H132/MAX($G$132:$J$132)</f>
        <v>0.40073303417423384</v>
      </c>
      <c r="I133" s="33">
        <f>I132/MAX($G$132:$J$132)</f>
        <v>1</v>
      </c>
      <c r="J133" s="33">
        <f>J132/MAX($G$132:$J$132)</f>
        <v>0.4515491335219248</v>
      </c>
      <c r="L133" s="33">
        <f>L132/MAX($L$132:$O$132)</f>
        <v>0.5201719074540292</v>
      </c>
      <c r="M133" s="33">
        <f>M132/MAX($L$132:$O$132)</f>
        <v>0.26497560266547754</v>
      </c>
      <c r="N133" s="33">
        <f>N132/MAX($L$132:$O$132)</f>
        <v>1</v>
      </c>
      <c r="O133" s="33">
        <f>O132/MAX($L$132:$O$132)</f>
        <v>0.30676644907706985</v>
      </c>
      <c r="P133" s="33">
        <f>P132/MAX($P$132:$S$132)</f>
        <v>0.47815783691106134</v>
      </c>
      <c r="Q133" s="33">
        <f>Q132/MAX($P$132:$S$132)</f>
        <v>0.18721739206126645</v>
      </c>
      <c r="R133" s="33">
        <f>R132/MAX($P$132:$S$132)</f>
        <v>1</v>
      </c>
      <c r="S133" s="33">
        <f>S132/MAX($P$132:$S$132)</f>
        <v>0.3897541076232453</v>
      </c>
    </row>
    <row r="134" spans="3:19" ht="12.75">
      <c r="C134" s="35">
        <f>C133/MIN($C$133:$F$133)</f>
        <v>1.2738564250874527</v>
      </c>
      <c r="D134" s="35">
        <f>D133/MIN($C$133:$F$133)</f>
        <v>1.1124031433002153</v>
      </c>
      <c r="E134" s="35">
        <f>E133/MIN($C$133:$F$133)</f>
        <v>1.6690371056680295</v>
      </c>
      <c r="F134" s="35">
        <f>F133/MIN($C$133:$F$133)</f>
        <v>1</v>
      </c>
      <c r="G134" s="35">
        <f>G133/MIN($G$133:$J$133)</f>
        <v>1.4398389069151691</v>
      </c>
      <c r="H134" s="35">
        <f>H133/MIN($G$133:$J$133)</f>
        <v>1</v>
      </c>
      <c r="I134" s="35">
        <f>I133/MIN($G$133:$J$133)</f>
        <v>2.4954269169763834</v>
      </c>
      <c r="J134" s="35">
        <f>J133/MIN($G$133:$J$133)</f>
        <v>1.126807862127974</v>
      </c>
      <c r="L134" s="35">
        <f>L133/MIN($L$133:$O$133)</f>
        <v>1.9630935913399095</v>
      </c>
      <c r="M134" s="35">
        <f>M133/MIN($L$133:$O$133)</f>
        <v>1</v>
      </c>
      <c r="N134" s="35">
        <f>N133/MIN($L$133:$O$133)</f>
        <v>3.7739323543023136</v>
      </c>
      <c r="O134" s="35">
        <f>O133/MIN($L$133:$O$133)</f>
        <v>1.157715827386387</v>
      </c>
      <c r="P134" s="35">
        <f>P133/MIN($P$133:$S$133)</f>
        <v>2.5540246643035456</v>
      </c>
      <c r="Q134" s="35">
        <f>Q133/MIN($P$133:$S$133)</f>
        <v>1</v>
      </c>
      <c r="R134" s="35">
        <f>R133/MIN($P$133:$S$133)</f>
        <v>5.34138409359293</v>
      </c>
      <c r="S134" s="35">
        <f>S133/MIN($P$133:$S$133)</f>
        <v>2.0818263908713095</v>
      </c>
    </row>
    <row r="135" spans="3:19" s="36" customFormat="1" ht="15">
      <c r="C135" s="36" t="str">
        <f>C1</f>
        <v>01_1</v>
      </c>
      <c r="D135" s="36" t="str">
        <f aca="true" t="shared" si="17" ref="D135:S135">D1</f>
        <v>01_2</v>
      </c>
      <c r="E135" s="36" t="str">
        <f t="shared" si="17"/>
        <v>01_3</v>
      </c>
      <c r="F135" s="36" t="str">
        <f t="shared" si="17"/>
        <v>01_4</v>
      </c>
      <c r="G135" s="36" t="str">
        <f t="shared" si="17"/>
        <v>11_1</v>
      </c>
      <c r="H135" s="36" t="str">
        <f t="shared" si="17"/>
        <v>11_2</v>
      </c>
      <c r="I135" s="36" t="str">
        <f t="shared" si="17"/>
        <v>11_3</v>
      </c>
      <c r="J135" s="36" t="str">
        <f t="shared" si="17"/>
        <v>11_4</v>
      </c>
      <c r="K135" s="36" t="str">
        <f t="shared" si="17"/>
        <v>TR_Z_%</v>
      </c>
      <c r="L135" s="36" t="str">
        <f t="shared" si="17"/>
        <v>01_1 TRZ</v>
      </c>
      <c r="M135" s="36" t="str">
        <f t="shared" si="17"/>
        <v>01_2 TRZ</v>
      </c>
      <c r="N135" s="36" t="str">
        <f t="shared" si="17"/>
        <v>01_3 TRZ</v>
      </c>
      <c r="O135" s="36" t="str">
        <f t="shared" si="17"/>
        <v>01_4 TRZ</v>
      </c>
      <c r="P135" s="36" t="str">
        <f t="shared" si="17"/>
        <v>11_1 TRZ</v>
      </c>
      <c r="Q135" s="36" t="str">
        <f t="shared" si="17"/>
        <v>11_2 TRZ</v>
      </c>
      <c r="R135" s="36" t="str">
        <f t="shared" si="17"/>
        <v>11_3 TRZ</v>
      </c>
      <c r="S135" s="36" t="str">
        <f t="shared" si="17"/>
        <v>11_4 TRZ</v>
      </c>
    </row>
    <row r="136" spans="3:19" ht="12.75">
      <c r="C136" s="37"/>
      <c r="D136" s="37"/>
      <c r="E136" s="37"/>
      <c r="F136" s="37"/>
      <c r="G136" s="37"/>
      <c r="H136" s="37"/>
      <c r="I136" s="37"/>
      <c r="J136" s="37"/>
      <c r="K136" s="37"/>
      <c r="L136" s="37"/>
      <c r="M136" s="37"/>
      <c r="N136" s="37"/>
      <c r="O136" s="37"/>
      <c r="P136" s="37"/>
      <c r="Q136" s="37"/>
      <c r="R136" s="37"/>
      <c r="S136" s="37"/>
    </row>
    <row r="137" spans="4:19" ht="12.75">
      <c r="D137" s="35"/>
      <c r="E137" s="35"/>
      <c r="F137" s="35"/>
      <c r="G137" s="35"/>
      <c r="H137" s="35"/>
      <c r="I137" s="35"/>
      <c r="J137" s="35"/>
      <c r="L137" s="35"/>
      <c r="M137" s="35"/>
      <c r="N137" s="35"/>
      <c r="O137" s="35"/>
      <c r="P137" s="35"/>
      <c r="Q137" s="35"/>
      <c r="R137" s="35"/>
      <c r="S137" s="35"/>
    </row>
    <row r="138" spans="3:19" ht="12.75">
      <c r="C138" s="38" t="s">
        <v>97</v>
      </c>
      <c r="D138" s="38" t="s">
        <v>98</v>
      </c>
      <c r="E138" s="38" t="s">
        <v>99</v>
      </c>
      <c r="F138" s="38" t="s">
        <v>100</v>
      </c>
      <c r="G138" s="33" t="str">
        <f>C138</f>
        <v>Fully owned</v>
      </c>
      <c r="H138" s="33" t="str">
        <f>D138</f>
        <v>Partly Owned</v>
      </c>
      <c r="I138" s="33" t="str">
        <f>E138</f>
        <v>Rented</v>
      </c>
      <c r="J138" s="33" t="str">
        <f>F138</f>
        <v>Other</v>
      </c>
      <c r="L138" s="38" t="s">
        <v>97</v>
      </c>
      <c r="M138" s="38" t="s">
        <v>98</v>
      </c>
      <c r="N138" s="38" t="s">
        <v>99</v>
      </c>
      <c r="O138" s="38" t="s">
        <v>100</v>
      </c>
      <c r="P138" s="33" t="str">
        <f>L138</f>
        <v>Fully owned</v>
      </c>
      <c r="Q138" s="33" t="str">
        <f>M138</f>
        <v>Partly Owned</v>
      </c>
      <c r="R138" s="33" t="str">
        <f>N138</f>
        <v>Rented</v>
      </c>
      <c r="S138" s="33" t="str">
        <f>O138</f>
        <v>Other</v>
      </c>
    </row>
    <row r="139" spans="3:19" ht="12.75">
      <c r="C139" s="39">
        <f>ROUND(C132,0)</f>
        <v>253726</v>
      </c>
      <c r="D139" s="39">
        <f aca="true" t="shared" si="18" ref="D139:S139">ROUND(D132,0)</f>
        <v>221568</v>
      </c>
      <c r="E139" s="39">
        <f t="shared" si="18"/>
        <v>332438</v>
      </c>
      <c r="F139" s="39">
        <f t="shared" si="18"/>
        <v>199179</v>
      </c>
      <c r="G139" s="33">
        <f t="shared" si="18"/>
        <v>340801</v>
      </c>
      <c r="H139" s="33">
        <f t="shared" si="18"/>
        <v>236694</v>
      </c>
      <c r="I139" s="33">
        <f t="shared" si="18"/>
        <v>590652</v>
      </c>
      <c r="J139" s="33">
        <f t="shared" si="18"/>
        <v>266709</v>
      </c>
      <c r="L139" s="40">
        <f t="shared" si="18"/>
        <v>73552</v>
      </c>
      <c r="M139" s="40">
        <f t="shared" si="18"/>
        <v>37467</v>
      </c>
      <c r="N139" s="40">
        <f t="shared" si="18"/>
        <v>141400</v>
      </c>
      <c r="O139" s="40">
        <f t="shared" si="18"/>
        <v>43377</v>
      </c>
      <c r="P139" s="40">
        <f t="shared" si="18"/>
        <v>85981</v>
      </c>
      <c r="Q139" s="40">
        <f t="shared" si="18"/>
        <v>33665</v>
      </c>
      <c r="R139" s="40">
        <f t="shared" si="18"/>
        <v>179818</v>
      </c>
      <c r="S139" s="40">
        <f t="shared" si="18"/>
        <v>70085</v>
      </c>
    </row>
    <row r="140" spans="3:19" ht="12.75">
      <c r="C140" s="33">
        <v>253726</v>
      </c>
      <c r="D140" s="33">
        <v>221568</v>
      </c>
      <c r="E140" s="33">
        <v>332438</v>
      </c>
      <c r="F140" s="33">
        <v>199179</v>
      </c>
      <c r="G140" s="33">
        <v>340801</v>
      </c>
      <c r="H140" s="33">
        <v>236694</v>
      </c>
      <c r="I140" s="33">
        <v>590652</v>
      </c>
      <c r="J140" s="33">
        <v>266709</v>
      </c>
      <c r="L140" s="33">
        <v>73552</v>
      </c>
      <c r="M140" s="33">
        <v>37467</v>
      </c>
      <c r="N140" s="33">
        <v>141400</v>
      </c>
      <c r="O140" s="33">
        <v>43377</v>
      </c>
      <c r="P140" s="33">
        <v>85981</v>
      </c>
      <c r="Q140" s="33">
        <v>33665</v>
      </c>
      <c r="R140" s="33">
        <v>179818</v>
      </c>
      <c r="S140" s="33">
        <v>70085</v>
      </c>
    </row>
    <row r="142" spans="3:16" ht="12.75">
      <c r="C142" s="38" t="s">
        <v>245</v>
      </c>
      <c r="G142" s="38" t="s">
        <v>246</v>
      </c>
      <c r="L142" s="38" t="s">
        <v>246</v>
      </c>
      <c r="P142" s="38" t="s">
        <v>246</v>
      </c>
    </row>
    <row r="143" spans="3:16" ht="12.75">
      <c r="C143" s="33" t="str">
        <f>C139&amp;" : "&amp;D139&amp;" : "&amp;E139&amp;" : "&amp;F139</f>
        <v>253726 : 221568 : 332438 : 199179</v>
      </c>
      <c r="G143" s="33" t="str">
        <f>G139&amp;" : "&amp;H139&amp;" : "&amp;I139&amp;" : "&amp;J139</f>
        <v>340801 : 236694 : 590652 : 266709</v>
      </c>
      <c r="L143" s="33" t="str">
        <f>L139&amp;" : "&amp;M139&amp;" : "&amp;N139&amp;" : "&amp;O139</f>
        <v>73552 : 37467 : 141400 : 43377</v>
      </c>
      <c r="P143" s="33" t="str">
        <f>P139&amp;" : "&amp;Q139&amp;" : "&amp;R139&amp;" : "&amp;S139</f>
        <v>85981 : 33665 : 179818 : 70085</v>
      </c>
    </row>
    <row r="147" spans="3:15" ht="12.75">
      <c r="C147" s="33" t="s">
        <v>97</v>
      </c>
      <c r="D147" s="33" t="s">
        <v>98</v>
      </c>
      <c r="E147" s="33" t="s">
        <v>99</v>
      </c>
      <c r="F147" s="33" t="s">
        <v>100</v>
      </c>
      <c r="L147" s="33" t="s">
        <v>97</v>
      </c>
      <c r="M147" s="33" t="s">
        <v>98</v>
      </c>
      <c r="N147" s="33" t="s">
        <v>99</v>
      </c>
      <c r="O147" s="33" t="s">
        <v>100</v>
      </c>
    </row>
    <row r="148" spans="2:15" ht="12.75">
      <c r="B148" s="33">
        <v>2001</v>
      </c>
      <c r="C148" s="33">
        <v>253726</v>
      </c>
      <c r="D148" s="33">
        <v>221568</v>
      </c>
      <c r="E148" s="33">
        <v>332438</v>
      </c>
      <c r="F148" s="33">
        <v>199179</v>
      </c>
      <c r="K148" s="33">
        <v>2001</v>
      </c>
      <c r="L148" s="33">
        <v>73552</v>
      </c>
      <c r="M148" s="33">
        <v>37467</v>
      </c>
      <c r="N148" s="33">
        <v>141400</v>
      </c>
      <c r="O148" s="33">
        <v>43377</v>
      </c>
    </row>
    <row r="149" spans="2:15" ht="12.75">
      <c r="B149" s="33">
        <v>2011</v>
      </c>
      <c r="C149" s="33">
        <v>340801</v>
      </c>
      <c r="D149" s="33">
        <v>236694</v>
      </c>
      <c r="E149" s="33">
        <v>590652</v>
      </c>
      <c r="F149" s="33">
        <v>266709</v>
      </c>
      <c r="K149" s="33">
        <v>2011</v>
      </c>
      <c r="L149" s="33">
        <v>85981</v>
      </c>
      <c r="M149" s="33">
        <v>33665</v>
      </c>
      <c r="N149" s="33">
        <v>179818</v>
      </c>
      <c r="O149" s="33">
        <v>70085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Mokgadi Ngobeni</dc:creator>
  <cp:keywords/>
  <dc:description/>
  <cp:lastModifiedBy>Elsabe Rossouw</cp:lastModifiedBy>
  <dcterms:created xsi:type="dcterms:W3CDTF">2017-10-20T07:37:02Z</dcterms:created>
  <dcterms:modified xsi:type="dcterms:W3CDTF">2018-06-04T08:59:25Z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